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80" windowWidth="13275" windowHeight="6885" tabRatio="150" activeTab="0"/>
  </bookViews>
  <sheets>
    <sheet name="743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<sst xmlns="http://schemas.openxmlformats.org/spreadsheetml/2006/main" count="779" uniqueCount="140">
  <si>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</si>
  <si>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</si>
  <si>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</si>
  <si>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</si>
  <si>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</si>
  <si>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</si>
  <si>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</si>
  <si>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</si>
  <si>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</si>
  <si>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</si>
  <si>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</si>
  <si>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</si>
  <si>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</si>
  <si>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</si>
  <si>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</si>
  <si>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</si>
  <si>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</si>
  <si>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</si>
  <si>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</si>
  <si>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</si>
  <si>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</si>
  <si>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</si>
  <si>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</si>
  <si>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</si>
  <si>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</si>
  <si>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</si>
  <si>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</si>
  <si>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</si>
  <si>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</si>
  <si>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</si>
  <si>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</si>
  <si>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</si>
  <si>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</si>
  <si>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</si>
  <si>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</si>
  <si>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</si>
  <si>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</si>
  <si>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</si>
  <si>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</si>
  <si>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</si>
  <si>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</si>
  <si>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</si>
  <si>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</si>
  <si>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</si>
  <si>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</si>
  <si>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</si>
  <si>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</si>
  <si>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</si>
  <si>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</si>
  <si>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</si>
  <si>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</si>
  <si>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</si>
  <si>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</si>
  <si>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</si>
  <si>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</si>
  <si>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</si>
  <si>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</si>
  <si>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</si>
  <si>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</si>
  <si>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</si>
  <si>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</si>
  <si>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</si>
  <si>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</si>
  <si>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</si>
  <si>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</si>
  <si>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</si>
  <si>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</si>
  <si>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</si>
  <si>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</si>
  <si>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</si>
  <si>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</si>
  <si>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</si>
  <si>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</si>
  <si>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</si>
  <si>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</si>
  <si>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</si>
  <si>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</si>
  <si>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</si>
  <si>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</si>
  <si>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</si>
  <si>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</si>
  <si>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</si>
  <si>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</si>
  <si>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</si>
  <si>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</si>
  <si>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</si>
  <si>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</si>
  <si>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</si>
  <si>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</si>
  <si>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</si>
  <si>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</si>
  <si>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</si>
  <si>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</si>
  <si>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</si>
  <si>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</si>
  <si>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</si>
  <si>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</si>
  <si>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</si>
  <si>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</si>
  <si>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</si>
  <si>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</si>
  <si>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</si>
  <si>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</si>
  <si>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</si>
  <si>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</si>
  <si>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</si>
  <si>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</si>
  <si>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</si>
  <si>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</si>
  <si>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</si>
  <si>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</si>
  <si>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</si>
  <si>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</si>
  <si>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</si>
  <si>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</si>
  <si>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</si>
  <si>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</si>
  <si>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</si>
  <si>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</si>
  <si>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</si>
  <si>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</si>
  <si>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</si>
  <si>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</si>
  <si>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</si>
  <si>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</si>
  <si>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</si>
  <si>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</si>
  <si>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</si>
  <si>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</si>
  <si>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Transferències de capital a fundacions</t>
  </si>
  <si>
    <t>Personal laboral fix. Altres remuneracions</t>
  </si>
  <si>
    <t>Romanents de tresoreria d'exercicis anteriors</t>
  </si>
  <si>
    <t>A altres entitats participades pel sector públic de la Generalitat</t>
  </si>
  <si>
    <t>A la Universitat de Girona</t>
  </si>
  <si>
    <t>A altres ens depenents de CCAA</t>
  </si>
  <si>
    <t>Inversions en edificis i altres construccions per compte propi</t>
  </si>
  <si>
    <t>Mes</t>
  </si>
  <si>
    <t>Solucions TIC CTTI- Serveis recurrents</t>
  </si>
  <si>
    <t>A la Fundació Ramon Llull</t>
  </si>
  <si>
    <t>ESTAT D'EXECUCIÓ DELS INGRESSOS I LES DESPESES - MAIG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</si>
</sst>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0.0%"/>
    <numFmt numFmtId="176" formatCode="_([$€]* #,##0.00_);_([$€]* \(#,##0.00\);_([$€]* &quot;-&quot;??_);_(@_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3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gerencia\c_GE\G0600%20G.E\G0657%20Fiscalitzaci&#243;%20o%20control%20intern-extern\INTERVENCIO\Documentaci&#243;%20trimestral%20i%20anual\2020\04%20ABRIL\02%20AG\AG743520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_gerencia\c_GE\G0600%20G.E\G0657%20Fiscalitzaci&#243;%20o%20control%20intern-extern\INTERVENCIO\Documentaci&#243;%20trimestral%20i%20anual\2020\05%20MAIG\02%20AG\AG74352005%20re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Modif PPTO"/>
      <sheetName val="INGRESSOS"/>
      <sheetName val="DESPESES"/>
      <sheetName val="DESP PERÍMETRE GEN"/>
      <sheetName val="ARTICULAT CONCEPTES"/>
      <sheetName val="ARTICULAT PARTIDES"/>
      <sheetName val="rrhh"/>
      <sheetName val="MAT ORD NO INVENT"/>
      <sheetName val="mat ord no invent PAG"/>
      <sheetName val="ALTRES SERVEIS"/>
      <sheetName val="Altres serv PAG"/>
      <sheetName val="SUBMINISTRAMENTS"/>
      <sheetName val="Subministraments PAG"/>
      <sheetName val="MISSATGERIA"/>
      <sheetName val="Missatgeria PAG"/>
      <sheetName val="GRUP 65"/>
      <sheetName val="GRUP65 PAG"/>
      <sheetName val="total O"/>
      <sheetName val="Total PAG"/>
    </sheetNames>
    <sheetDataSet>
      <sheetData sheetId="0">
        <row r="2">
          <cell r="D2">
            <v>3090009</v>
          </cell>
          <cell r="F2" t="str">
            <v>Altres vendes</v>
          </cell>
          <cell r="G2" t="str">
            <v> </v>
          </cell>
          <cell r="J2">
            <v>500</v>
          </cell>
        </row>
        <row r="3">
          <cell r="D3">
            <v>3090009</v>
          </cell>
          <cell r="E3" t="str">
            <v>00000000X</v>
          </cell>
          <cell r="L3">
            <v>120.86</v>
          </cell>
        </row>
        <row r="4">
          <cell r="D4">
            <v>3110001</v>
          </cell>
          <cell r="F4" t="str">
            <v>Drets de matrícula</v>
          </cell>
          <cell r="G4" t="str">
            <v> </v>
          </cell>
          <cell r="J4">
            <v>31000</v>
          </cell>
        </row>
        <row r="5">
          <cell r="D5">
            <v>3110001</v>
          </cell>
          <cell r="E5" t="str">
            <v>00000000X</v>
          </cell>
          <cell r="L5">
            <v>0</v>
          </cell>
        </row>
        <row r="6">
          <cell r="D6">
            <v>3190010</v>
          </cell>
          <cell r="F6" t="str">
            <v>Prestacions d'altres serveis a entitats de fora del sector públic</v>
          </cell>
          <cell r="G6" t="str">
            <v> </v>
          </cell>
          <cell r="J6">
            <v>35000</v>
          </cell>
        </row>
        <row r="7">
          <cell r="D7">
            <v>3190010</v>
          </cell>
          <cell r="E7" t="str">
            <v>00000000X</v>
          </cell>
          <cell r="L7">
            <v>0</v>
          </cell>
        </row>
        <row r="8">
          <cell r="D8">
            <v>3990009</v>
          </cell>
          <cell r="F8" t="str">
            <v>Altres ingressos diversos</v>
          </cell>
          <cell r="G8" t="str">
            <v>  </v>
          </cell>
          <cell r="J8">
            <v>30100</v>
          </cell>
        </row>
        <row r="9">
          <cell r="D9">
            <v>3990009</v>
          </cell>
          <cell r="E9" t="str">
            <v>00000000X</v>
          </cell>
          <cell r="L9">
            <v>650.08</v>
          </cell>
        </row>
        <row r="10">
          <cell r="D10">
            <v>4100010</v>
          </cell>
          <cell r="F10" t="str">
            <v>Del Departament de Cultura</v>
          </cell>
          <cell r="G10" t="str">
            <v> </v>
          </cell>
          <cell r="J10">
            <v>7251173.77</v>
          </cell>
        </row>
        <row r="11">
          <cell r="D11">
            <v>4100010</v>
          </cell>
          <cell r="E11" t="str">
            <v>00000000X</v>
          </cell>
          <cell r="L11">
            <v>2206262</v>
          </cell>
        </row>
        <row r="12">
          <cell r="D12">
            <v>4100021</v>
          </cell>
          <cell r="F12" t="str">
            <v>Del Departament d'Empresa i Coneixement</v>
          </cell>
          <cell r="J12">
            <v>1482848.59</v>
          </cell>
        </row>
        <row r="13">
          <cell r="D13">
            <v>4100021</v>
          </cell>
          <cell r="E13" t="str">
            <v>00000000X</v>
          </cell>
          <cell r="L13">
            <v>494282.88</v>
          </cell>
        </row>
        <row r="14">
          <cell r="D14">
            <v>4100023</v>
          </cell>
          <cell r="F14" t="str">
            <v>Del Departament d'Afers i Relacions Institucionals i Exteriors i Transparència</v>
          </cell>
          <cell r="J14">
            <v>160000</v>
          </cell>
        </row>
        <row r="15">
          <cell r="D15">
            <v>4100023</v>
          </cell>
          <cell r="E15" t="str">
            <v>00000000X</v>
          </cell>
          <cell r="L15">
            <v>0</v>
          </cell>
        </row>
        <row r="16">
          <cell r="D16">
            <v>4500001</v>
          </cell>
          <cell r="F16" t="str">
            <v>De Comunitats Autònomes</v>
          </cell>
          <cell r="J16">
            <v>900000</v>
          </cell>
        </row>
        <row r="17">
          <cell r="D17">
            <v>4500001</v>
          </cell>
          <cell r="E17" t="str">
            <v>00000000X</v>
          </cell>
          <cell r="L17">
            <v>0</v>
          </cell>
        </row>
        <row r="18">
          <cell r="D18">
            <v>4630001</v>
          </cell>
          <cell r="F18" t="str">
            <v>D'altres ens locals</v>
          </cell>
          <cell r="J18">
            <v>95000</v>
          </cell>
        </row>
        <row r="19">
          <cell r="D19">
            <v>4630001</v>
          </cell>
          <cell r="E19" t="str">
            <v>00000000X</v>
          </cell>
          <cell r="L19">
            <v>0</v>
          </cell>
        </row>
        <row r="20">
          <cell r="D20">
            <v>4930009</v>
          </cell>
          <cell r="F20" t="str">
            <v>Altres transferències corrents de la UE</v>
          </cell>
        </row>
        <row r="21">
          <cell r="D21">
            <v>4930009</v>
          </cell>
          <cell r="E21" t="str">
            <v>00000000X</v>
          </cell>
        </row>
        <row r="22">
          <cell r="D22">
            <v>5200001</v>
          </cell>
          <cell r="F22" t="str">
            <v>Interessos de comptes corrents</v>
          </cell>
          <cell r="G22" t="str">
            <v> </v>
          </cell>
          <cell r="J22">
            <v>2000</v>
          </cell>
        </row>
        <row r="23">
          <cell r="D23">
            <v>5200001</v>
          </cell>
          <cell r="E23" t="str">
            <v>00000000X</v>
          </cell>
          <cell r="L23">
            <v>0</v>
          </cell>
        </row>
        <row r="24">
          <cell r="D24">
            <v>5400001</v>
          </cell>
          <cell r="F24" t="str">
            <v>Lloguer de béns immobles</v>
          </cell>
        </row>
        <row r="25">
          <cell r="D25">
            <v>5400001</v>
          </cell>
          <cell r="E25" t="str">
            <v>00000000X</v>
          </cell>
          <cell r="L25">
            <v>0</v>
          </cell>
        </row>
        <row r="26">
          <cell r="D26">
            <v>8300010</v>
          </cell>
          <cell r="F26" t="str">
            <v>Del Departament de Cultura</v>
          </cell>
          <cell r="J26">
            <v>133911.12</v>
          </cell>
        </row>
        <row r="27">
          <cell r="D27">
            <v>8300010</v>
          </cell>
          <cell r="E27" t="str">
            <v>00000000X</v>
          </cell>
        </row>
        <row r="28">
          <cell r="D28">
            <v>8700001</v>
          </cell>
          <cell r="F28" t="str">
            <v>Romanents de tresoreria d'exercicis anteriors</v>
          </cell>
        </row>
        <row r="29">
          <cell r="D29">
            <v>1300001</v>
          </cell>
          <cell r="F29" t="str">
            <v>Personal laboral fix. Retribucions bàsiques</v>
          </cell>
          <cell r="G29">
            <v>442</v>
          </cell>
          <cell r="J29">
            <v>1661898.6300000001</v>
          </cell>
          <cell r="K29">
            <v>-300000</v>
          </cell>
        </row>
        <row r="30">
          <cell r="D30">
            <v>1300001</v>
          </cell>
          <cell r="E30" t="str">
            <v>00000000X</v>
          </cell>
          <cell r="L30">
            <v>136802.95</v>
          </cell>
        </row>
        <row r="31">
          <cell r="D31">
            <v>1300002</v>
          </cell>
          <cell r="F31" t="str">
            <v>Personal laboral fix. Retribucions complementàries</v>
          </cell>
          <cell r="G31">
            <v>442</v>
          </cell>
          <cell r="J31">
            <v>832303.32</v>
          </cell>
          <cell r="K31">
            <v>-100000</v>
          </cell>
        </row>
        <row r="32">
          <cell r="D32">
            <v>1300002</v>
          </cell>
          <cell r="E32" t="str">
            <v>00000000X</v>
          </cell>
          <cell r="L32">
            <v>78169.56</v>
          </cell>
        </row>
        <row r="33">
          <cell r="D33">
            <v>1300003</v>
          </cell>
          <cell r="F33" t="str">
            <v>Personal laboral fix - altres remuneracions</v>
          </cell>
          <cell r="G33">
            <v>442</v>
          </cell>
          <cell r="J33">
            <v>0</v>
          </cell>
        </row>
        <row r="34">
          <cell r="D34">
            <v>1300003</v>
          </cell>
          <cell r="E34" t="str">
            <v>00000000X</v>
          </cell>
          <cell r="L34">
            <v>0</v>
          </cell>
        </row>
        <row r="35">
          <cell r="D35">
            <v>1310001</v>
          </cell>
          <cell r="F35" t="str">
            <v>Personal laboral temporal. Retribucions bàsiques</v>
          </cell>
          <cell r="G35">
            <v>442</v>
          </cell>
          <cell r="J35">
            <v>68070.15</v>
          </cell>
          <cell r="K35">
            <v>300000</v>
          </cell>
        </row>
        <row r="36">
          <cell r="D36">
            <v>1310001</v>
          </cell>
          <cell r="E36" t="str">
            <v>00000000X</v>
          </cell>
          <cell r="L36">
            <v>301890.73999999993</v>
          </cell>
        </row>
        <row r="37">
          <cell r="D37">
            <v>1310002</v>
          </cell>
          <cell r="F37" t="str">
            <v>Personal laboral temporal. Retribucions complementàries</v>
          </cell>
          <cell r="G37">
            <v>442</v>
          </cell>
          <cell r="J37">
            <v>46682.98</v>
          </cell>
          <cell r="K37">
            <v>100000</v>
          </cell>
        </row>
        <row r="38">
          <cell r="D38">
            <v>1310002</v>
          </cell>
          <cell r="E38" t="str">
            <v>00000000X</v>
          </cell>
          <cell r="L38">
            <v>137354.82</v>
          </cell>
        </row>
        <row r="39">
          <cell r="D39">
            <v>1310003</v>
          </cell>
          <cell r="F39" t="str">
            <v>Personal laboral temporal. Altres remuneracions</v>
          </cell>
          <cell r="G39">
            <v>442</v>
          </cell>
          <cell r="J39">
            <v>8000</v>
          </cell>
        </row>
        <row r="40">
          <cell r="D40">
            <v>1310003</v>
          </cell>
          <cell r="E40" t="str">
            <v>00000000X</v>
          </cell>
          <cell r="L40">
            <v>0</v>
          </cell>
        </row>
        <row r="41">
          <cell r="D41">
            <v>1320001</v>
          </cell>
          <cell r="F41" t="str">
            <v>Personal laboral alta direcció i assimilat. Retribucions bàsiques i altres remuneracions</v>
          </cell>
          <cell r="G41">
            <v>442</v>
          </cell>
          <cell r="J41">
            <v>177220.47</v>
          </cell>
        </row>
        <row r="42">
          <cell r="D42">
            <v>1320001</v>
          </cell>
          <cell r="E42" t="str">
            <v>00000000X</v>
          </cell>
          <cell r="L42">
            <v>129896.74</v>
          </cell>
        </row>
        <row r="43">
          <cell r="D43">
            <v>1600001</v>
          </cell>
          <cell r="F43" t="str">
            <v>Seguretat Social</v>
          </cell>
          <cell r="G43">
            <v>442</v>
          </cell>
          <cell r="J43">
            <v>745971.69</v>
          </cell>
        </row>
        <row r="44">
          <cell r="D44">
            <v>1600001</v>
          </cell>
          <cell r="E44" t="str">
            <v>00000000X</v>
          </cell>
          <cell r="L44">
            <v>238182.97999999998</v>
          </cell>
        </row>
        <row r="45">
          <cell r="D45">
            <v>2000002</v>
          </cell>
          <cell r="F45" t="str">
            <v>Altres lloguers i cànons terrenys, b.n., edificis i altres const.</v>
          </cell>
          <cell r="G45">
            <v>442</v>
          </cell>
          <cell r="J45">
            <v>0</v>
          </cell>
        </row>
        <row r="46">
          <cell r="D46">
            <v>2000002</v>
          </cell>
          <cell r="E46" t="str">
            <v>00000000X</v>
          </cell>
          <cell r="L46">
            <v>0</v>
          </cell>
        </row>
        <row r="47">
          <cell r="D47">
            <v>2020002</v>
          </cell>
          <cell r="F47" t="str">
            <v>Lloguers d'equips de reprografia i fotocopiadores</v>
          </cell>
          <cell r="G47">
            <v>442</v>
          </cell>
          <cell r="J47">
            <v>4500</v>
          </cell>
        </row>
        <row r="48">
          <cell r="D48">
            <v>2020002</v>
          </cell>
          <cell r="E48" t="str">
            <v>00000000X</v>
          </cell>
          <cell r="L48">
            <v>181.5</v>
          </cell>
        </row>
        <row r="49">
          <cell r="D49">
            <v>2100001</v>
          </cell>
          <cell r="F49" t="str">
            <v>Conservació,repar,i mant.terrenys béns naturals,edificis i altres construcc.</v>
          </cell>
          <cell r="G49">
            <v>442</v>
          </cell>
          <cell r="J49">
            <v>59600</v>
          </cell>
        </row>
        <row r="50">
          <cell r="D50">
            <v>2100001</v>
          </cell>
          <cell r="E50" t="str">
            <v>00000000X</v>
          </cell>
          <cell r="L50">
            <v>3392.1099999999997</v>
          </cell>
        </row>
        <row r="51">
          <cell r="D51">
            <v>2200001</v>
          </cell>
          <cell r="F51" t="str">
            <v>Material ordinari no inventariable</v>
          </cell>
          <cell r="G51">
            <v>442</v>
          </cell>
          <cell r="J51">
            <v>37924.03</v>
          </cell>
        </row>
        <row r="52">
          <cell r="D52">
            <v>2200001</v>
          </cell>
          <cell r="E52" t="str">
            <v>Q0801175A</v>
          </cell>
          <cell r="L52">
            <v>380.41999999999996</v>
          </cell>
        </row>
        <row r="53">
          <cell r="D53">
            <v>2200001</v>
          </cell>
          <cell r="E53" t="str">
            <v>00000000X</v>
          </cell>
          <cell r="L53">
            <v>3293.0699999999983</v>
          </cell>
        </row>
        <row r="54">
          <cell r="D54">
            <v>2200002</v>
          </cell>
          <cell r="F54" t="str">
            <v>Premsa, revista llibres i altres publicacions</v>
          </cell>
          <cell r="G54">
            <v>442</v>
          </cell>
          <cell r="J54">
            <v>7179</v>
          </cell>
        </row>
        <row r="55">
          <cell r="D55">
            <v>2200002</v>
          </cell>
          <cell r="E55" t="str">
            <v>00000000X</v>
          </cell>
          <cell r="L55">
            <v>1720.31</v>
          </cell>
        </row>
        <row r="56">
          <cell r="D56">
            <v>2210001</v>
          </cell>
          <cell r="F56" t="str">
            <v>Aigua i energia</v>
          </cell>
          <cell r="G56">
            <v>442</v>
          </cell>
          <cell r="J56">
            <v>56800</v>
          </cell>
        </row>
        <row r="57">
          <cell r="D57">
            <v>2210001</v>
          </cell>
          <cell r="E57" t="str">
            <v>00000000X</v>
          </cell>
          <cell r="L57">
            <v>11183.23</v>
          </cell>
        </row>
        <row r="58">
          <cell r="D58">
            <v>2220001</v>
          </cell>
          <cell r="F58" t="str">
            <v>Despeses postals, missatgeria i altres similars</v>
          </cell>
          <cell r="G58">
            <v>442</v>
          </cell>
          <cell r="J58">
            <v>5500</v>
          </cell>
        </row>
        <row r="59">
          <cell r="D59">
            <v>2220001</v>
          </cell>
          <cell r="E59" t="str">
            <v>00000000X</v>
          </cell>
          <cell r="L59">
            <v>7.310000000000002</v>
          </cell>
        </row>
        <row r="60">
          <cell r="D60">
            <v>2220002</v>
          </cell>
          <cell r="F60" t="str">
            <v>Solucions de connectivitat de dades adquirides al CTTI</v>
          </cell>
          <cell r="G60">
            <v>442</v>
          </cell>
          <cell r="J60">
            <v>0</v>
          </cell>
        </row>
        <row r="61">
          <cell r="D61">
            <v>2220002</v>
          </cell>
          <cell r="E61" t="str">
            <v>00000000X</v>
          </cell>
          <cell r="L61">
            <v>0</v>
          </cell>
        </row>
        <row r="62">
          <cell r="D62">
            <v>2220003</v>
          </cell>
          <cell r="F62" t="str">
            <v>Comunic.mitj.servei de veu i dades adquirits a altres entitats</v>
          </cell>
          <cell r="G62">
            <v>442</v>
          </cell>
          <cell r="J62">
            <v>14200</v>
          </cell>
        </row>
        <row r="63">
          <cell r="D63">
            <v>2220003</v>
          </cell>
          <cell r="E63" t="str">
            <v>00000000X</v>
          </cell>
          <cell r="L63">
            <v>0</v>
          </cell>
        </row>
        <row r="64">
          <cell r="D64">
            <v>2240001</v>
          </cell>
          <cell r="F64" t="str">
            <v>Despeses d'assegurances</v>
          </cell>
          <cell r="G64">
            <v>442</v>
          </cell>
          <cell r="J64">
            <v>13700</v>
          </cell>
        </row>
        <row r="65">
          <cell r="D65">
            <v>2240001</v>
          </cell>
          <cell r="E65" t="str">
            <v>00000000X</v>
          </cell>
          <cell r="L65">
            <v>0</v>
          </cell>
        </row>
        <row r="66">
          <cell r="D66">
            <v>2250001</v>
          </cell>
          <cell r="F66" t="str">
            <v>Tributs</v>
          </cell>
          <cell r="G66">
            <v>442</v>
          </cell>
          <cell r="J66">
            <v>3400</v>
          </cell>
        </row>
        <row r="67">
          <cell r="D67">
            <v>2250001</v>
          </cell>
          <cell r="E67" t="str">
            <v>00000000X</v>
          </cell>
          <cell r="L67">
            <v>0</v>
          </cell>
        </row>
        <row r="68">
          <cell r="D68">
            <v>2260001</v>
          </cell>
          <cell r="F68" t="str">
            <v>Exposicions, certàmens i altres activitats de promoció</v>
          </cell>
          <cell r="G68">
            <v>442</v>
          </cell>
          <cell r="J68">
            <v>1363781.97</v>
          </cell>
        </row>
        <row r="69">
          <cell r="D69">
            <v>2260001</v>
          </cell>
          <cell r="E69" t="str">
            <v>S0811001G</v>
          </cell>
          <cell r="L69">
            <v>0</v>
          </cell>
        </row>
        <row r="70">
          <cell r="D70">
            <v>2260001</v>
          </cell>
          <cell r="E70" t="str">
            <v>S5800004C</v>
          </cell>
          <cell r="L70">
            <v>0</v>
          </cell>
        </row>
        <row r="71">
          <cell r="D71">
            <v>2260001</v>
          </cell>
          <cell r="E71" t="str">
            <v>Q5850029I</v>
          </cell>
          <cell r="L71">
            <v>0</v>
          </cell>
        </row>
        <row r="72">
          <cell r="D72">
            <v>2260001</v>
          </cell>
          <cell r="E72" t="str">
            <v>00000000X</v>
          </cell>
          <cell r="L72">
            <v>31008.84</v>
          </cell>
        </row>
        <row r="73">
          <cell r="D73">
            <v>2260003</v>
          </cell>
          <cell r="F73" t="str">
            <v>Publicitat difusió i campanyes institucionals</v>
          </cell>
          <cell r="G73">
            <v>442</v>
          </cell>
          <cell r="J73">
            <v>228888.89</v>
          </cell>
        </row>
        <row r="74">
          <cell r="D74">
            <v>2260003</v>
          </cell>
          <cell r="E74" t="str">
            <v>A61844411</v>
          </cell>
          <cell r="L74">
            <v>0</v>
          </cell>
        </row>
        <row r="75">
          <cell r="D75">
            <v>2260003</v>
          </cell>
          <cell r="E75" t="str">
            <v>00000000X</v>
          </cell>
          <cell r="L75">
            <v>4121.62</v>
          </cell>
        </row>
        <row r="76">
          <cell r="D76">
            <v>2260005</v>
          </cell>
          <cell r="F76" t="str">
            <v>Organització de reunions, conferències i cursos</v>
          </cell>
          <cell r="G76">
            <v>442</v>
          </cell>
          <cell r="J76">
            <v>597128.51</v>
          </cell>
        </row>
        <row r="77">
          <cell r="D77">
            <v>2260005</v>
          </cell>
          <cell r="E77" t="str">
            <v>S5800004C</v>
          </cell>
        </row>
        <row r="78">
          <cell r="D78">
            <v>2260005</v>
          </cell>
          <cell r="E78" t="str">
            <v>00000000X</v>
          </cell>
          <cell r="L78">
            <v>7574.920000000002</v>
          </cell>
        </row>
        <row r="79">
          <cell r="D79">
            <v>2260007</v>
          </cell>
          <cell r="F79" t="str">
            <v>Publicacions i edictes als diaris oficials</v>
          </cell>
          <cell r="G79">
            <v>442</v>
          </cell>
          <cell r="J79">
            <v>14000</v>
          </cell>
        </row>
        <row r="80">
          <cell r="D80">
            <v>2260007</v>
          </cell>
          <cell r="E80" t="str">
            <v>S5800004C</v>
          </cell>
          <cell r="L80">
            <v>1638</v>
          </cell>
        </row>
        <row r="81">
          <cell r="D81">
            <v>2260011</v>
          </cell>
          <cell r="F81" t="str">
            <v>Formació de personal propi</v>
          </cell>
          <cell r="G81">
            <v>442</v>
          </cell>
          <cell r="J81">
            <v>24000</v>
          </cell>
        </row>
        <row r="82">
          <cell r="D82">
            <v>2260011</v>
          </cell>
          <cell r="E82" t="str">
            <v>Q0818001J</v>
          </cell>
          <cell r="L82">
            <v>0</v>
          </cell>
        </row>
        <row r="83">
          <cell r="D83">
            <v>2260011</v>
          </cell>
          <cell r="E83" t="str">
            <v>00000000X</v>
          </cell>
          <cell r="L83">
            <v>0</v>
          </cell>
        </row>
        <row r="84">
          <cell r="D84">
            <v>2260019</v>
          </cell>
          <cell r="F84" t="str">
            <v>Delegacions, oficines i missions exteriors</v>
          </cell>
          <cell r="G84">
            <v>442</v>
          </cell>
          <cell r="J84">
            <v>214264.34</v>
          </cell>
        </row>
        <row r="85">
          <cell r="D85">
            <v>2260019</v>
          </cell>
          <cell r="E85" t="str">
            <v>S0800470G</v>
          </cell>
        </row>
        <row r="86">
          <cell r="D86">
            <v>2260019</v>
          </cell>
          <cell r="E86" t="str">
            <v>S0800476D</v>
          </cell>
          <cell r="L86">
            <v>0</v>
          </cell>
        </row>
        <row r="87">
          <cell r="D87">
            <v>2260019</v>
          </cell>
          <cell r="E87" t="str">
            <v>00000000X</v>
          </cell>
          <cell r="L87">
            <v>12955.539999999999</v>
          </cell>
        </row>
        <row r="88">
          <cell r="D88">
            <v>2260033</v>
          </cell>
          <cell r="F88" t="str">
            <v>Desenvolupament programes seguretat i salut laboral en el treball per prevenció riscos laborals</v>
          </cell>
          <cell r="G88">
            <v>442</v>
          </cell>
          <cell r="J88">
            <v>10000</v>
          </cell>
        </row>
        <row r="89">
          <cell r="D89">
            <v>2260033</v>
          </cell>
          <cell r="E89" t="str">
            <v>00000000X</v>
          </cell>
          <cell r="L89">
            <v>0</v>
          </cell>
        </row>
        <row r="90">
          <cell r="D90">
            <v>2260039</v>
          </cell>
          <cell r="F90" t="str">
            <v>Despeses per serveis bancaris</v>
          </cell>
          <cell r="G90">
            <v>442</v>
          </cell>
          <cell r="J90">
            <v>13500</v>
          </cell>
        </row>
        <row r="91">
          <cell r="D91">
            <v>2260039</v>
          </cell>
          <cell r="E91" t="str">
            <v>00000000X</v>
          </cell>
          <cell r="L91">
            <v>2064.5799999999995</v>
          </cell>
        </row>
        <row r="92">
          <cell r="D92">
            <v>2260089</v>
          </cell>
          <cell r="F92" t="str">
            <v>Altres despeses diverses</v>
          </cell>
          <cell r="G92">
            <v>442</v>
          </cell>
          <cell r="J92">
            <v>151751.92</v>
          </cell>
        </row>
        <row r="93">
          <cell r="D93">
            <v>2260089</v>
          </cell>
          <cell r="E93" t="str">
            <v>00000000X</v>
          </cell>
          <cell r="L93">
            <v>12485.969999999998</v>
          </cell>
        </row>
        <row r="94">
          <cell r="D94">
            <v>2270001</v>
          </cell>
          <cell r="F94" t="str">
            <v>Neteja i sanejament</v>
          </cell>
          <cell r="G94">
            <v>442</v>
          </cell>
          <cell r="J94">
            <v>39000</v>
          </cell>
        </row>
        <row r="95">
          <cell r="D95">
            <v>2270001</v>
          </cell>
          <cell r="E95" t="str">
            <v>00000000X</v>
          </cell>
          <cell r="L95">
            <v>1090.98</v>
          </cell>
        </row>
        <row r="96">
          <cell r="D96">
            <v>2270002</v>
          </cell>
          <cell r="F96" t="str">
            <v>Seguretat</v>
          </cell>
          <cell r="G96">
            <v>442</v>
          </cell>
          <cell r="J96">
            <v>41000</v>
          </cell>
        </row>
        <row r="97">
          <cell r="D97">
            <v>2270002</v>
          </cell>
          <cell r="E97" t="str">
            <v>00000000X</v>
          </cell>
          <cell r="L97">
            <v>3755.89</v>
          </cell>
        </row>
        <row r="98">
          <cell r="D98">
            <v>2270008</v>
          </cell>
          <cell r="F98" t="str">
            <v>Intèrprets i traductors</v>
          </cell>
          <cell r="G98">
            <v>442</v>
          </cell>
          <cell r="J98">
            <v>50000</v>
          </cell>
        </row>
        <row r="99">
          <cell r="D99">
            <v>2270008</v>
          </cell>
          <cell r="E99" t="str">
            <v>00000000X</v>
          </cell>
          <cell r="L99">
            <v>375.33000000000004</v>
          </cell>
        </row>
        <row r="100">
          <cell r="D100">
            <v>2270011</v>
          </cell>
          <cell r="F100" t="str">
            <v>Custòdia, dipòsit, emmagatzematge i destrucció </v>
          </cell>
          <cell r="G100">
            <v>442</v>
          </cell>
          <cell r="J100">
            <v>4500</v>
          </cell>
        </row>
        <row r="101">
          <cell r="D101">
            <v>2270011</v>
          </cell>
          <cell r="E101" t="str">
            <v>00000000X</v>
          </cell>
          <cell r="L101">
            <v>641.44</v>
          </cell>
        </row>
        <row r="102">
          <cell r="D102">
            <v>2270012</v>
          </cell>
          <cell r="F102" t="str">
            <v>Auditories i control de fons europeus</v>
          </cell>
          <cell r="G102">
            <v>442</v>
          </cell>
          <cell r="J102">
            <v>11434</v>
          </cell>
        </row>
        <row r="103">
          <cell r="D103">
            <v>2270012</v>
          </cell>
          <cell r="E103" t="str">
            <v>00000000X</v>
          </cell>
          <cell r="L103">
            <v>0</v>
          </cell>
        </row>
        <row r="104">
          <cell r="D104">
            <v>2270013</v>
          </cell>
          <cell r="F104" t="str">
            <v>Treballs tècnics</v>
          </cell>
          <cell r="G104">
            <v>442</v>
          </cell>
          <cell r="J104">
            <v>20000</v>
          </cell>
        </row>
        <row r="105">
          <cell r="D105">
            <v>2270013</v>
          </cell>
          <cell r="E105" t="str">
            <v>00000000X</v>
          </cell>
          <cell r="L105">
            <v>0</v>
          </cell>
        </row>
        <row r="106">
          <cell r="D106">
            <v>2280002</v>
          </cell>
          <cell r="F106" t="str">
            <v>Serveis informàtics realitzats per altres entitats. </v>
          </cell>
          <cell r="G106">
            <v>442</v>
          </cell>
          <cell r="J106">
            <v>273269.66000000003</v>
          </cell>
        </row>
        <row r="107">
          <cell r="D107">
            <v>2280002</v>
          </cell>
          <cell r="E107" t="str">
            <v>00000000X</v>
          </cell>
          <cell r="L107">
            <v>13105.32</v>
          </cell>
        </row>
        <row r="108">
          <cell r="D108">
            <v>2280003</v>
          </cell>
          <cell r="F108" t="str">
            <v>Solucions TIC CTTI- Serveis recurrents</v>
          </cell>
          <cell r="G108">
            <v>442</v>
          </cell>
          <cell r="J108">
            <v>49931.44</v>
          </cell>
        </row>
        <row r="109">
          <cell r="D109">
            <v>2280003</v>
          </cell>
          <cell r="E109" t="str">
            <v>Q5856338H</v>
          </cell>
          <cell r="L109">
            <v>0</v>
          </cell>
        </row>
        <row r="110">
          <cell r="D110">
            <v>2300001</v>
          </cell>
          <cell r="F110" t="str">
            <v>Dietes, locomoció i trasllats</v>
          </cell>
          <cell r="G110">
            <v>442</v>
          </cell>
          <cell r="J110">
            <v>50127.34</v>
          </cell>
        </row>
        <row r="111">
          <cell r="D111">
            <v>2300001</v>
          </cell>
          <cell r="E111" t="str">
            <v>00000000X</v>
          </cell>
          <cell r="L111">
            <v>865.11</v>
          </cell>
        </row>
        <row r="112">
          <cell r="D112">
            <v>2310001</v>
          </cell>
          <cell r="F112" t="str">
            <v>Altres indemnitzacions per rao del servei</v>
          </cell>
          <cell r="G112">
            <v>442</v>
          </cell>
          <cell r="J112">
            <v>21000</v>
          </cell>
        </row>
        <row r="113">
          <cell r="D113">
            <v>2310001</v>
          </cell>
          <cell r="E113" t="str">
            <v>00000000X</v>
          </cell>
          <cell r="L113">
            <v>1997.9800000000002</v>
          </cell>
        </row>
        <row r="114">
          <cell r="D114">
            <v>2400001</v>
          </cell>
          <cell r="F114" t="str">
            <v>Despeses de publicacions </v>
          </cell>
          <cell r="G114">
            <v>442</v>
          </cell>
          <cell r="J114">
            <v>70254.92</v>
          </cell>
        </row>
        <row r="115">
          <cell r="D115">
            <v>2400001</v>
          </cell>
          <cell r="E115" t="str">
            <v>00000000X</v>
          </cell>
          <cell r="L115">
            <v>0</v>
          </cell>
        </row>
        <row r="116">
          <cell r="D116">
            <v>4480001</v>
          </cell>
          <cell r="F116" t="str">
            <v>A altres entitats participades pel sector públic de la Generalitat</v>
          </cell>
          <cell r="G116">
            <v>442</v>
          </cell>
        </row>
        <row r="117">
          <cell r="D117">
            <v>4480001</v>
          </cell>
          <cell r="E117" t="str">
            <v>A08849622</v>
          </cell>
          <cell r="L117">
            <v>0</v>
          </cell>
        </row>
        <row r="118">
          <cell r="D118">
            <v>4480001</v>
          </cell>
          <cell r="E118" t="str">
            <v>Q0801970E</v>
          </cell>
        </row>
        <row r="119">
          <cell r="D119">
            <v>4480001</v>
          </cell>
          <cell r="E119" t="str">
            <v>Q6750002E</v>
          </cell>
        </row>
        <row r="120">
          <cell r="D120">
            <v>4480020</v>
          </cell>
          <cell r="F120" t="str">
            <v>Al Consorci Mercat de les Flors</v>
          </cell>
          <cell r="G120">
            <v>442</v>
          </cell>
        </row>
        <row r="121">
          <cell r="D121">
            <v>4480020</v>
          </cell>
          <cell r="E121" t="str">
            <v>00000000X</v>
          </cell>
          <cell r="L121">
            <v>0</v>
          </cell>
        </row>
        <row r="122">
          <cell r="D122">
            <v>4480042</v>
          </cell>
          <cell r="F122" t="str">
            <v>A la Fundació Ramon Llull</v>
          </cell>
          <cell r="G122">
            <v>442</v>
          </cell>
          <cell r="J122">
            <v>20050</v>
          </cell>
        </row>
        <row r="123">
          <cell r="D123">
            <v>4480042</v>
          </cell>
          <cell r="E123" t="str">
            <v>00000000X</v>
          </cell>
          <cell r="L123">
            <v>0</v>
          </cell>
        </row>
        <row r="124">
          <cell r="D124">
            <v>4490002</v>
          </cell>
          <cell r="F124" t="str">
            <v>A la Universitat de Barcelona</v>
          </cell>
          <cell r="G124">
            <v>442</v>
          </cell>
        </row>
        <row r="125">
          <cell r="D125">
            <v>4490002</v>
          </cell>
          <cell r="E125" t="str">
            <v>00000000X</v>
          </cell>
          <cell r="L125">
            <v>0</v>
          </cell>
        </row>
        <row r="126">
          <cell r="D126">
            <v>4490003</v>
          </cell>
          <cell r="F126" t="str">
            <v>A la Universitat Autònoma de Barcelona</v>
          </cell>
          <cell r="G126">
            <v>442</v>
          </cell>
        </row>
        <row r="127">
          <cell r="D127">
            <v>4490003</v>
          </cell>
          <cell r="E127" t="str">
            <v>00000000X</v>
          </cell>
          <cell r="L127">
            <v>0</v>
          </cell>
        </row>
        <row r="128">
          <cell r="D128">
            <v>4490006</v>
          </cell>
          <cell r="F128" t="str">
            <v>A la Universitat de Girona</v>
          </cell>
          <cell r="G128">
            <v>442</v>
          </cell>
        </row>
        <row r="129">
          <cell r="D129">
            <v>4490006</v>
          </cell>
          <cell r="E129" t="str">
            <v>00000000X</v>
          </cell>
          <cell r="L129">
            <v>0</v>
          </cell>
        </row>
        <row r="130">
          <cell r="D130">
            <v>4590001</v>
          </cell>
          <cell r="F130" t="str">
            <v>A altres ens depenents de CCAA</v>
          </cell>
          <cell r="G130">
            <v>442</v>
          </cell>
        </row>
        <row r="131">
          <cell r="D131">
            <v>4590001</v>
          </cell>
          <cell r="E131" t="str">
            <v>00000000X</v>
          </cell>
          <cell r="L131">
            <v>0</v>
          </cell>
        </row>
        <row r="132">
          <cell r="D132">
            <v>4600001</v>
          </cell>
          <cell r="F132" t="str">
            <v>A Corporacions locals</v>
          </cell>
          <cell r="G132">
            <v>442</v>
          </cell>
        </row>
        <row r="133">
          <cell r="D133">
            <v>4600001</v>
          </cell>
          <cell r="E133" t="str">
            <v>00000000X</v>
          </cell>
          <cell r="L133">
            <v>0</v>
          </cell>
        </row>
        <row r="134">
          <cell r="D134">
            <v>4690001</v>
          </cell>
          <cell r="F134" t="str">
            <v>A altres ens depenents de corporacions locals</v>
          </cell>
          <cell r="G134">
            <v>442</v>
          </cell>
        </row>
        <row r="135">
          <cell r="D135">
            <v>4690001</v>
          </cell>
          <cell r="E135" t="str">
            <v>00000000X</v>
          </cell>
          <cell r="L135">
            <v>0</v>
          </cell>
        </row>
        <row r="136">
          <cell r="D136">
            <v>4700001</v>
          </cell>
          <cell r="F136" t="str">
            <v>A empreses privades</v>
          </cell>
          <cell r="G136">
            <v>442</v>
          </cell>
          <cell r="J136">
            <v>914455.55</v>
          </cell>
        </row>
        <row r="137">
          <cell r="D137">
            <v>4700001</v>
          </cell>
          <cell r="E137" t="str">
            <v>00000000X</v>
          </cell>
          <cell r="L137">
            <v>-3813.449999999998</v>
          </cell>
        </row>
        <row r="138">
          <cell r="D138">
            <v>4810001</v>
          </cell>
          <cell r="F138" t="str">
            <v>A fundacions</v>
          </cell>
          <cell r="G138">
            <v>442</v>
          </cell>
          <cell r="J138">
            <v>12606</v>
          </cell>
        </row>
        <row r="139">
          <cell r="D139">
            <v>4810001</v>
          </cell>
          <cell r="E139" t="str">
            <v>00000000X</v>
          </cell>
          <cell r="L139">
            <v>-243.95</v>
          </cell>
        </row>
        <row r="140">
          <cell r="D140">
            <v>4820001</v>
          </cell>
          <cell r="F140" t="str">
            <v>A altres institucions sense fi de lucre i a altres ens corporatius</v>
          </cell>
          <cell r="G140">
            <v>442</v>
          </cell>
          <cell r="J140">
            <v>124857.79</v>
          </cell>
        </row>
        <row r="141">
          <cell r="D141">
            <v>4820001</v>
          </cell>
          <cell r="E141" t="str">
            <v>00000000X</v>
          </cell>
          <cell r="L141">
            <v>-8407.900000000001</v>
          </cell>
        </row>
        <row r="142">
          <cell r="D142">
            <v>4820002</v>
          </cell>
          <cell r="F142" t="str">
            <v>A l'Institut d'Estudis Catalans</v>
          </cell>
          <cell r="G142">
            <v>442</v>
          </cell>
        </row>
        <row r="143">
          <cell r="D143">
            <v>4820002</v>
          </cell>
          <cell r="E143" t="str">
            <v>00000000X</v>
          </cell>
          <cell r="L143">
            <v>0</v>
          </cell>
        </row>
        <row r="144">
          <cell r="D144">
            <v>4900001</v>
          </cell>
          <cell r="F144" t="str">
            <v>A l'exterior</v>
          </cell>
          <cell r="G144">
            <v>442</v>
          </cell>
          <cell r="J144">
            <v>1924869.76</v>
          </cell>
        </row>
        <row r="145">
          <cell r="D145">
            <v>4900001</v>
          </cell>
          <cell r="E145" t="str">
            <v>00000000X</v>
          </cell>
          <cell r="L145">
            <v>68775.85</v>
          </cell>
        </row>
        <row r="146">
          <cell r="D146">
            <v>6100001</v>
          </cell>
          <cell r="F146" t="str">
            <v>Inversions en edificis i altres construccions per compte propi</v>
          </cell>
          <cell r="G146">
            <v>442</v>
          </cell>
          <cell r="J146">
            <v>0</v>
          </cell>
        </row>
        <row r="147">
          <cell r="D147">
            <v>6100001</v>
          </cell>
          <cell r="E147" t="str">
            <v>00000000X</v>
          </cell>
          <cell r="L147">
            <v>0</v>
          </cell>
        </row>
        <row r="148">
          <cell r="D148">
            <v>6200001</v>
          </cell>
          <cell r="F148" t="str">
            <v>Inversions en maquinària, instal.lacions i utillatge</v>
          </cell>
          <cell r="G148">
            <v>442</v>
          </cell>
          <cell r="J148">
            <v>0</v>
          </cell>
        </row>
        <row r="149">
          <cell r="D149">
            <v>6200001</v>
          </cell>
          <cell r="E149" t="str">
            <v>00000000X</v>
          </cell>
          <cell r="L149">
            <v>0</v>
          </cell>
        </row>
        <row r="150">
          <cell r="D150">
            <v>6400001</v>
          </cell>
          <cell r="F150" t="str">
            <v>Inversions en mobiliari i estris</v>
          </cell>
          <cell r="G150">
            <v>442</v>
          </cell>
          <cell r="J150">
            <v>6150</v>
          </cell>
        </row>
        <row r="151">
          <cell r="D151">
            <v>6400001</v>
          </cell>
          <cell r="E151" t="str">
            <v>00000000X</v>
          </cell>
          <cell r="L151">
            <v>0</v>
          </cell>
        </row>
        <row r="152">
          <cell r="D152">
            <v>6500001</v>
          </cell>
          <cell r="F152" t="str">
            <v>Inver. en equips de procés de dades</v>
          </cell>
          <cell r="G152">
            <v>442</v>
          </cell>
          <cell r="J152">
            <v>16241.48</v>
          </cell>
        </row>
        <row r="153">
          <cell r="D153">
            <v>6500001</v>
          </cell>
          <cell r="E153" t="str">
            <v>00000000X</v>
          </cell>
          <cell r="L153">
            <v>0</v>
          </cell>
        </row>
        <row r="154">
          <cell r="D154">
            <v>6700001</v>
          </cell>
          <cell r="F154" t="str">
            <v>Inversions en altre immobilit. material </v>
          </cell>
          <cell r="G154">
            <v>442</v>
          </cell>
          <cell r="J154">
            <v>3469.61</v>
          </cell>
        </row>
        <row r="155">
          <cell r="D155">
            <v>6700001</v>
          </cell>
          <cell r="E155" t="str">
            <v>00000000X</v>
          </cell>
          <cell r="L155">
            <v>104.9</v>
          </cell>
        </row>
        <row r="156">
          <cell r="D156">
            <v>6800001</v>
          </cell>
          <cell r="F156" t="str">
            <v>Inversions en immobilitzat immaterial</v>
          </cell>
          <cell r="G156">
            <v>442</v>
          </cell>
          <cell r="J156">
            <v>33650.03</v>
          </cell>
        </row>
        <row r="157">
          <cell r="D157">
            <v>6800001</v>
          </cell>
          <cell r="E157" t="str">
            <v>00000000X</v>
          </cell>
          <cell r="L157">
            <v>5659.62</v>
          </cell>
        </row>
        <row r="158">
          <cell r="D158">
            <v>6800002</v>
          </cell>
          <cell r="F158" t="str">
            <v>Inversions en aplicacions informàtiques</v>
          </cell>
          <cell r="G158">
            <v>442</v>
          </cell>
          <cell r="J158">
            <v>74400</v>
          </cell>
        </row>
        <row r="159">
          <cell r="D159">
            <v>6800002</v>
          </cell>
          <cell r="E159" t="str">
            <v>00000000X</v>
          </cell>
          <cell r="L159">
            <v>0</v>
          </cell>
        </row>
        <row r="160">
          <cell r="D160">
            <v>7810001</v>
          </cell>
          <cell r="F160" t="str">
            <v>Transferències de capital a fundacions</v>
          </cell>
          <cell r="G160">
            <v>442</v>
          </cell>
          <cell r="J160">
            <v>0</v>
          </cell>
        </row>
        <row r="161">
          <cell r="D161">
            <v>7810001</v>
          </cell>
          <cell r="E161" t="str">
            <v>00000000X</v>
          </cell>
          <cell r="L1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Modif PPTO"/>
      <sheetName val="INGRESSOS"/>
      <sheetName val="DESPESES"/>
      <sheetName val="DESP PERÍMETRE GEN"/>
      <sheetName val="ARTICULAT CONCEPTES"/>
      <sheetName val="ARTICULAT PARTIDES"/>
      <sheetName val="rrhh"/>
      <sheetName val="MAT ORD NO INVENT"/>
      <sheetName val="mat ord no invent PAG"/>
      <sheetName val="ALTRES SERVEIS"/>
      <sheetName val="Altres serv PAG"/>
      <sheetName val="SUBMINISTRAMENTS"/>
      <sheetName val="Subministraments PAG"/>
      <sheetName val="MISSATGERIA"/>
      <sheetName val="Missatgeria PAG"/>
      <sheetName val="GRUP 65"/>
      <sheetName val="GRUP65 PAG"/>
      <sheetName val="total O"/>
      <sheetName val="Total P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SheetLayoutView="215" zoomScalePageLayoutView="0" workbookViewId="0" topLeftCell="A1">
      <pane ySplit="3" topLeftCell="A61" activePane="bottomLeft" state="frozen"/>
      <selection pane="topLeft" activeCell="C1" sqref="C1"/>
      <selection pane="bottomLeft" activeCell="T19" sqref="T19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hidden="1" customWidth="1"/>
    <col min="14" max="15" width="4.421875" style="1" hidden="1" customWidth="1"/>
    <col min="16" max="16" width="24.00390625" style="1" hidden="1" customWidth="1"/>
    <col min="17" max="17" width="10.8515625" style="1" bestFit="1" customWidth="1"/>
    <col min="18" max="18" width="11.8515625" style="1" customWidth="1"/>
    <col min="19" max="19" width="10.8515625" style="1" customWidth="1"/>
    <col min="20" max="20" width="11.57421875" style="1" bestFit="1" customWidth="1"/>
    <col min="21" max="21" width="11.7109375" style="1" bestFit="1" customWidth="1"/>
    <col min="22" max="22" width="12.8515625" style="1" customWidth="1"/>
    <col min="23" max="23" width="11.7109375" style="1" bestFit="1" customWidth="1"/>
    <col min="24" max="16384" width="11.421875" style="1" customWidth="1"/>
  </cols>
  <sheetData>
    <row r="1" ht="15.75">
      <c r="A1" s="11" t="s">
        <v>139</v>
      </c>
    </row>
    <row r="2" spans="18:22" ht="12.75">
      <c r="R2" s="26"/>
      <c r="S2" s="26"/>
      <c r="T2" s="26"/>
      <c r="U2" s="26"/>
      <c r="V2" s="26"/>
    </row>
    <row r="3" spans="1:22" s="10" customFormat="1" ht="45">
      <c r="A3" s="9" t="s">
        <v>0</v>
      </c>
      <c r="B3" s="9" t="s">
        <v>136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89</v>
      </c>
      <c r="S3" s="9" t="s">
        <v>90</v>
      </c>
      <c r="T3" s="9" t="s">
        <v>93</v>
      </c>
      <c r="U3" s="9" t="s">
        <v>91</v>
      </c>
      <c r="V3" s="9" t="s">
        <v>92</v>
      </c>
    </row>
    <row r="4" spans="1:22" ht="12" customHeight="1">
      <c r="A4" s="4">
        <v>2020</v>
      </c>
      <c r="B4" s="7">
        <v>5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7" t="s">
        <v>23</v>
      </c>
      <c r="M4" s="2"/>
      <c r="N4" s="2"/>
      <c r="O4" s="2"/>
      <c r="P4" s="2" t="s">
        <v>16</v>
      </c>
      <c r="Q4" s="3">
        <f>+VLOOKUP(K4,'[1]AG'!$D$2:$L$161,7,FALSE)</f>
        <v>500</v>
      </c>
      <c r="R4" s="3"/>
      <c r="S4" s="3">
        <f>+Q4+R4</f>
        <v>500</v>
      </c>
      <c r="T4" s="3">
        <v>120.86</v>
      </c>
      <c r="U4" s="29">
        <f>+S4-T4</f>
        <v>379.14</v>
      </c>
      <c r="V4" s="6">
        <f>+T4/S4</f>
        <v>0.24172</v>
      </c>
    </row>
    <row r="5" spans="1:22" ht="12" customHeight="1">
      <c r="A5" s="4">
        <v>2020</v>
      </c>
      <c r="B5" s="7">
        <v>5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7" t="s">
        <v>26</v>
      </c>
      <c r="M5" s="2"/>
      <c r="N5" s="2"/>
      <c r="O5" s="2"/>
      <c r="P5" s="2" t="s">
        <v>16</v>
      </c>
      <c r="Q5" s="3">
        <f>+VLOOKUP(K5,'[1]AG'!$D$2:$L$161,7,FALSE)</f>
        <v>31000</v>
      </c>
      <c r="R5" s="3"/>
      <c r="S5" s="3">
        <f aca="true" t="shared" si="0" ref="S5:S70">+Q5+R5</f>
        <v>31000</v>
      </c>
      <c r="T5" s="3">
        <v>0</v>
      </c>
      <c r="U5" s="29">
        <f aca="true" t="shared" si="1" ref="U5:U70">+S5-T5</f>
        <v>31000</v>
      </c>
      <c r="V5" s="6">
        <f aca="true" t="shared" si="2" ref="V5:V68">+T5/S5</f>
        <v>0</v>
      </c>
    </row>
    <row r="6" spans="1:22" ht="12" customHeight="1">
      <c r="A6" s="4">
        <v>2020</v>
      </c>
      <c r="B6" s="7">
        <v>5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7" t="s">
        <v>94</v>
      </c>
      <c r="M6" s="2"/>
      <c r="N6" s="2"/>
      <c r="O6" s="2"/>
      <c r="P6" s="2" t="s">
        <v>16</v>
      </c>
      <c r="Q6" s="3">
        <f>+VLOOKUP(K6,'[1]AG'!$D$2:$L$161,7,FALSE)</f>
        <v>35000</v>
      </c>
      <c r="R6" s="3"/>
      <c r="S6" s="3">
        <f t="shared" si="0"/>
        <v>35000</v>
      </c>
      <c r="T6" s="3">
        <v>0</v>
      </c>
      <c r="U6" s="29">
        <f t="shared" si="1"/>
        <v>35000</v>
      </c>
      <c r="V6" s="6">
        <f t="shared" si="2"/>
        <v>0</v>
      </c>
    </row>
    <row r="7" spans="1:22" ht="12" customHeight="1">
      <c r="A7" s="4">
        <v>2020</v>
      </c>
      <c r="B7" s="7">
        <v>5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7" t="s">
        <v>30</v>
      </c>
      <c r="M7" s="2"/>
      <c r="N7" s="2"/>
      <c r="O7" s="2"/>
      <c r="P7" s="2" t="s">
        <v>16</v>
      </c>
      <c r="Q7" s="3">
        <f>+VLOOKUP(K7,'[1]AG'!$D$2:$L$161,7,FALSE)</f>
        <v>30100</v>
      </c>
      <c r="R7" s="3"/>
      <c r="S7" s="3">
        <f t="shared" si="0"/>
        <v>30100</v>
      </c>
      <c r="T7" s="3">
        <v>723.08</v>
      </c>
      <c r="U7" s="29">
        <f t="shared" si="1"/>
        <v>29376.92</v>
      </c>
      <c r="V7" s="6">
        <f t="shared" si="2"/>
        <v>0.02402259136212625</v>
      </c>
    </row>
    <row r="8" spans="1:22" ht="12" customHeight="1">
      <c r="A8" s="4">
        <v>2020</v>
      </c>
      <c r="B8" s="7">
        <v>5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>
        <v>41</v>
      </c>
      <c r="J8" s="4">
        <v>410</v>
      </c>
      <c r="K8" s="4">
        <v>4100010</v>
      </c>
      <c r="L8" s="17" t="s">
        <v>32</v>
      </c>
      <c r="M8" s="2"/>
      <c r="N8" s="2"/>
      <c r="O8" s="2"/>
      <c r="P8" s="2" t="s">
        <v>16</v>
      </c>
      <c r="Q8" s="3">
        <f>+VLOOKUP(K8,'[1]AG'!$D$2:$L$161,7,FALSE)</f>
        <v>7251173.77</v>
      </c>
      <c r="R8" s="3"/>
      <c r="S8" s="3">
        <f t="shared" si="0"/>
        <v>7251173.77</v>
      </c>
      <c r="T8" s="3">
        <v>2757827.5</v>
      </c>
      <c r="U8" s="29">
        <f t="shared" si="1"/>
        <v>4493346.27</v>
      </c>
      <c r="V8" s="6">
        <f t="shared" si="2"/>
        <v>0.38032842509027337</v>
      </c>
    </row>
    <row r="9" spans="1:22" ht="12" customHeight="1">
      <c r="A9" s="4">
        <v>2020</v>
      </c>
      <c r="B9" s="7">
        <v>5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>
        <v>4</v>
      </c>
      <c r="I9" s="4">
        <v>41</v>
      </c>
      <c r="J9" s="4">
        <v>410</v>
      </c>
      <c r="K9" s="4">
        <v>4100021</v>
      </c>
      <c r="L9" s="17" t="s">
        <v>116</v>
      </c>
      <c r="M9" s="2"/>
      <c r="N9" s="2"/>
      <c r="O9" s="2"/>
      <c r="P9" s="2"/>
      <c r="Q9" s="3">
        <f>+VLOOKUP(K9,'[1]AG'!$D$2:$L$161,7,FALSE)</f>
        <v>1482848.59</v>
      </c>
      <c r="R9" s="3"/>
      <c r="S9" s="3">
        <f t="shared" si="0"/>
        <v>1482848.59</v>
      </c>
      <c r="T9" s="3">
        <v>617853.6</v>
      </c>
      <c r="U9" s="29">
        <f t="shared" si="1"/>
        <v>864994.9900000001</v>
      </c>
      <c r="V9" s="6">
        <f t="shared" si="2"/>
        <v>0.4166666807162017</v>
      </c>
    </row>
    <row r="10" spans="1:22" ht="12" customHeight="1">
      <c r="A10" s="4">
        <v>2020</v>
      </c>
      <c r="B10" s="7">
        <v>5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>
        <v>4</v>
      </c>
      <c r="I10" s="4">
        <v>41</v>
      </c>
      <c r="J10" s="4">
        <v>410</v>
      </c>
      <c r="K10" s="4">
        <v>4100023</v>
      </c>
      <c r="L10" s="17" t="s">
        <v>124</v>
      </c>
      <c r="M10" s="2"/>
      <c r="N10" s="2"/>
      <c r="O10" s="2"/>
      <c r="P10" s="2"/>
      <c r="Q10" s="3">
        <f>+VLOOKUP(K10,'[1]AG'!$D$2:$L$161,7,FALSE)</f>
        <v>160000</v>
      </c>
      <c r="R10" s="3"/>
      <c r="S10" s="3">
        <f t="shared" si="0"/>
        <v>160000</v>
      </c>
      <c r="T10" s="3">
        <v>0</v>
      </c>
      <c r="U10" s="29">
        <f t="shared" si="1"/>
        <v>160000</v>
      </c>
      <c r="V10" s="6">
        <f t="shared" si="2"/>
        <v>0</v>
      </c>
    </row>
    <row r="11" spans="1:22" ht="12" customHeight="1">
      <c r="A11" s="4">
        <v>2020</v>
      </c>
      <c r="B11" s="7">
        <v>5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8" t="s">
        <v>115</v>
      </c>
      <c r="M11" s="2"/>
      <c r="N11" s="2"/>
      <c r="O11" s="2"/>
      <c r="P11" s="2"/>
      <c r="Q11" s="3">
        <f>+VLOOKUP(K11,'[1]AG'!$D$2:$L$161,7,FALSE)</f>
        <v>900000</v>
      </c>
      <c r="R11" s="3"/>
      <c r="S11" s="3">
        <f t="shared" si="0"/>
        <v>900000</v>
      </c>
      <c r="T11" s="3">
        <v>0</v>
      </c>
      <c r="U11" s="29">
        <f t="shared" si="1"/>
        <v>900000</v>
      </c>
      <c r="V11" s="6">
        <f t="shared" si="2"/>
        <v>0</v>
      </c>
    </row>
    <row r="12" spans="1:22" ht="12" customHeight="1">
      <c r="A12" s="4">
        <v>2020</v>
      </c>
      <c r="B12" s="7">
        <v>5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8" t="s">
        <v>117</v>
      </c>
      <c r="M12" s="2"/>
      <c r="N12" s="2"/>
      <c r="O12" s="2"/>
      <c r="P12" s="2"/>
      <c r="Q12" s="3">
        <f>+VLOOKUP(K12,'[1]AG'!$D$2:$L$161,7,FALSE)</f>
        <v>95000</v>
      </c>
      <c r="R12" s="3"/>
      <c r="S12" s="3">
        <f t="shared" si="0"/>
        <v>95000</v>
      </c>
      <c r="T12" s="3">
        <v>0</v>
      </c>
      <c r="U12" s="29">
        <f t="shared" si="1"/>
        <v>95000</v>
      </c>
      <c r="V12" s="6">
        <f t="shared" si="2"/>
        <v>0</v>
      </c>
    </row>
    <row r="13" spans="1:22" ht="12" customHeight="1">
      <c r="A13" s="4">
        <v>2020</v>
      </c>
      <c r="B13" s="7">
        <v>5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7" t="s">
        <v>33</v>
      </c>
      <c r="M13" s="2"/>
      <c r="N13" s="2"/>
      <c r="O13" s="2"/>
      <c r="P13" s="2" t="s">
        <v>16</v>
      </c>
      <c r="Q13" s="3">
        <f>+VLOOKUP(K13,'[1]AG'!$D$2:$L$161,7,FALSE)</f>
        <v>2000</v>
      </c>
      <c r="R13" s="3"/>
      <c r="S13" s="3">
        <f t="shared" si="0"/>
        <v>2000</v>
      </c>
      <c r="T13" s="3">
        <v>0</v>
      </c>
      <c r="U13" s="29">
        <f t="shared" si="1"/>
        <v>2000</v>
      </c>
      <c r="V13" s="6">
        <f t="shared" si="2"/>
        <v>0</v>
      </c>
    </row>
    <row r="14" spans="1:22" ht="12" customHeight="1">
      <c r="A14" s="4">
        <v>2020</v>
      </c>
      <c r="B14" s="7">
        <v>5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7" t="s">
        <v>118</v>
      </c>
      <c r="M14" s="2"/>
      <c r="N14" s="2"/>
      <c r="O14" s="2"/>
      <c r="P14" s="2"/>
      <c r="Q14" s="3">
        <f>+VLOOKUP(K14,'[1]AG'!$D$2:$L$161,7,FALSE)</f>
        <v>0</v>
      </c>
      <c r="R14" s="3"/>
      <c r="S14" s="3">
        <f t="shared" si="0"/>
        <v>0</v>
      </c>
      <c r="T14" s="3">
        <v>0</v>
      </c>
      <c r="U14" s="29">
        <f t="shared" si="1"/>
        <v>0</v>
      </c>
      <c r="V14" s="6">
        <v>0</v>
      </c>
    </row>
    <row r="15" spans="1:22" ht="12" customHeight="1">
      <c r="A15" s="4">
        <v>2020</v>
      </c>
      <c r="B15" s="7">
        <v>5</v>
      </c>
      <c r="C15" s="2" t="s">
        <v>16</v>
      </c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83</v>
      </c>
      <c r="J15" s="4">
        <v>830</v>
      </c>
      <c r="K15" s="4">
        <v>8300010</v>
      </c>
      <c r="L15" s="17" t="s">
        <v>32</v>
      </c>
      <c r="M15" s="2"/>
      <c r="N15" s="2"/>
      <c r="O15" s="2"/>
      <c r="P15" s="2"/>
      <c r="Q15" s="3">
        <f>+VLOOKUP(K15,'[1]AG'!$D$2:$L$161,7,FALSE)</f>
        <v>133911.12</v>
      </c>
      <c r="R15" s="3"/>
      <c r="S15" s="3">
        <f t="shared" si="0"/>
        <v>133911.12</v>
      </c>
      <c r="T15" s="3">
        <v>0</v>
      </c>
      <c r="U15" s="29">
        <f>+S15-T15</f>
        <v>133911.12</v>
      </c>
      <c r="V15" s="6">
        <f t="shared" si="2"/>
        <v>0</v>
      </c>
    </row>
    <row r="16" spans="1:22" s="26" customFormat="1" ht="12" customHeight="1">
      <c r="A16" s="4">
        <v>2020</v>
      </c>
      <c r="B16" s="7">
        <v>5</v>
      </c>
      <c r="C16" s="2"/>
      <c r="D16" s="2" t="s">
        <v>17</v>
      </c>
      <c r="E16" s="2" t="s">
        <v>17</v>
      </c>
      <c r="F16" s="2" t="s">
        <v>18</v>
      </c>
      <c r="G16" s="2" t="s">
        <v>19</v>
      </c>
      <c r="H16" s="4">
        <v>8</v>
      </c>
      <c r="I16" s="4">
        <v>83</v>
      </c>
      <c r="J16" s="4">
        <v>830</v>
      </c>
      <c r="K16" s="4">
        <v>8700001</v>
      </c>
      <c r="L16" s="17" t="s">
        <v>131</v>
      </c>
      <c r="M16" s="2"/>
      <c r="N16" s="2"/>
      <c r="O16" s="2"/>
      <c r="P16" s="2"/>
      <c r="Q16" s="3">
        <f>+VLOOKUP(K16,'[1]AG'!$D$2:$L$161,7,FALSE)</f>
        <v>0</v>
      </c>
      <c r="R16" s="3"/>
      <c r="S16" s="3">
        <f t="shared" si="0"/>
        <v>0</v>
      </c>
      <c r="T16" s="3">
        <v>0</v>
      </c>
      <c r="U16" s="29">
        <f>+S16-T16</f>
        <v>0</v>
      </c>
      <c r="V16" s="6">
        <v>0</v>
      </c>
    </row>
    <row r="17" spans="1:22" ht="12" customHeight="1">
      <c r="A17" s="4">
        <v>2020</v>
      </c>
      <c r="B17" s="7">
        <v>5</v>
      </c>
      <c r="C17" s="2" t="s">
        <v>34</v>
      </c>
      <c r="D17" s="2" t="s">
        <v>17</v>
      </c>
      <c r="E17" s="2" t="s">
        <v>17</v>
      </c>
      <c r="F17" s="2" t="s">
        <v>18</v>
      </c>
      <c r="G17" s="2" t="s">
        <v>35</v>
      </c>
      <c r="H17" s="2" t="s">
        <v>36</v>
      </c>
      <c r="I17" s="2" t="s">
        <v>37</v>
      </c>
      <c r="J17" s="2" t="s">
        <v>38</v>
      </c>
      <c r="K17" s="4">
        <v>1300001</v>
      </c>
      <c r="L17" s="17" t="s">
        <v>95</v>
      </c>
      <c r="M17" s="2" t="s">
        <v>31</v>
      </c>
      <c r="N17" s="2" t="s">
        <v>39</v>
      </c>
      <c r="O17" s="2" t="s">
        <v>40</v>
      </c>
      <c r="P17" s="2" t="s">
        <v>41</v>
      </c>
      <c r="Q17" s="3">
        <f>+VLOOKUP(K17,'[1]AG'!$D$2:$L$161,7,FALSE)</f>
        <v>1661898.6300000001</v>
      </c>
      <c r="R17" s="3"/>
      <c r="S17" s="3">
        <f t="shared" si="0"/>
        <v>1661898.6300000001</v>
      </c>
      <c r="T17" s="3">
        <v>528215.7000000001</v>
      </c>
      <c r="U17" s="29">
        <f t="shared" si="1"/>
        <v>1133682.9300000002</v>
      </c>
      <c r="V17" s="6">
        <f t="shared" si="2"/>
        <v>0.3178386999452548</v>
      </c>
    </row>
    <row r="18" spans="1:22" ht="12" customHeight="1">
      <c r="A18" s="4">
        <v>2020</v>
      </c>
      <c r="B18" s="7">
        <v>5</v>
      </c>
      <c r="C18" s="2" t="s">
        <v>34</v>
      </c>
      <c r="D18" s="2" t="s">
        <v>17</v>
      </c>
      <c r="E18" s="2" t="s">
        <v>17</v>
      </c>
      <c r="F18" s="2" t="s">
        <v>18</v>
      </c>
      <c r="G18" s="2" t="s">
        <v>35</v>
      </c>
      <c r="H18" s="4" t="s">
        <v>36</v>
      </c>
      <c r="I18" s="4" t="s">
        <v>37</v>
      </c>
      <c r="J18" s="4" t="s">
        <v>38</v>
      </c>
      <c r="K18" s="4">
        <v>1300002</v>
      </c>
      <c r="L18" s="17" t="s">
        <v>96</v>
      </c>
      <c r="M18" s="2" t="s">
        <v>31</v>
      </c>
      <c r="N18" s="2" t="s">
        <v>39</v>
      </c>
      <c r="O18" s="2" t="s">
        <v>40</v>
      </c>
      <c r="P18" s="2" t="s">
        <v>41</v>
      </c>
      <c r="Q18" s="3">
        <f>+VLOOKUP(K18,'[1]AG'!$D$2:$L$161,7,FALSE)</f>
        <v>832303.32</v>
      </c>
      <c r="R18" s="3"/>
      <c r="S18" s="3">
        <f t="shared" si="0"/>
        <v>832303.32</v>
      </c>
      <c r="T18" s="3">
        <v>252860.58000000002</v>
      </c>
      <c r="U18" s="29">
        <f t="shared" si="1"/>
        <v>579442.74</v>
      </c>
      <c r="V18" s="6">
        <f t="shared" si="2"/>
        <v>0.30380820780577933</v>
      </c>
    </row>
    <row r="19" spans="1:22" ht="12" customHeight="1">
      <c r="A19" s="4">
        <v>2020</v>
      </c>
      <c r="B19" s="7">
        <v>5</v>
      </c>
      <c r="C19" s="2" t="s">
        <v>34</v>
      </c>
      <c r="D19" s="2" t="s">
        <v>17</v>
      </c>
      <c r="E19" s="2" t="s">
        <v>17</v>
      </c>
      <c r="F19" s="2" t="s">
        <v>18</v>
      </c>
      <c r="G19" s="2" t="s">
        <v>35</v>
      </c>
      <c r="H19" s="4">
        <v>1</v>
      </c>
      <c r="I19" s="4">
        <v>13</v>
      </c>
      <c r="J19" s="4">
        <v>130</v>
      </c>
      <c r="K19" s="4">
        <v>1300003</v>
      </c>
      <c r="L19" s="18" t="s">
        <v>130</v>
      </c>
      <c r="M19" s="2" t="s">
        <v>31</v>
      </c>
      <c r="N19" s="2" t="s">
        <v>39</v>
      </c>
      <c r="O19" s="2" t="s">
        <v>40</v>
      </c>
      <c r="P19" s="2" t="s">
        <v>41</v>
      </c>
      <c r="Q19" s="3">
        <f>+VLOOKUP(K19,'[1]AG'!$D$2:$L$161,7,FALSE)</f>
        <v>0</v>
      </c>
      <c r="R19" s="3"/>
      <c r="S19" s="3">
        <f t="shared" si="0"/>
        <v>0</v>
      </c>
      <c r="T19" s="3">
        <v>0</v>
      </c>
      <c r="U19" s="29">
        <f t="shared" si="1"/>
        <v>0</v>
      </c>
      <c r="V19" s="6">
        <v>0</v>
      </c>
    </row>
    <row r="20" spans="1:22" ht="12" customHeight="1">
      <c r="A20" s="4">
        <v>2020</v>
      </c>
      <c r="B20" s="7">
        <v>5</v>
      </c>
      <c r="C20" s="2" t="s">
        <v>34</v>
      </c>
      <c r="D20" s="2" t="s">
        <v>17</v>
      </c>
      <c r="E20" s="2" t="s">
        <v>17</v>
      </c>
      <c r="F20" s="2" t="s">
        <v>18</v>
      </c>
      <c r="G20" s="2" t="s">
        <v>35</v>
      </c>
      <c r="H20" s="4" t="s">
        <v>36</v>
      </c>
      <c r="I20" s="4" t="s">
        <v>37</v>
      </c>
      <c r="J20" s="4" t="s">
        <v>42</v>
      </c>
      <c r="K20" s="4">
        <v>1310001</v>
      </c>
      <c r="L20" s="30" t="s">
        <v>97</v>
      </c>
      <c r="M20" s="2" t="s">
        <v>31</v>
      </c>
      <c r="N20" s="2" t="s">
        <v>39</v>
      </c>
      <c r="O20" s="2" t="s">
        <v>40</v>
      </c>
      <c r="P20" s="2" t="s">
        <v>41</v>
      </c>
      <c r="Q20" s="3">
        <f>+VLOOKUP(K20,'[1]AG'!$D$2:$L$161,7,FALSE)</f>
        <v>68070.15</v>
      </c>
      <c r="R20" s="3"/>
      <c r="S20" s="3">
        <f t="shared" si="0"/>
        <v>68070.15</v>
      </c>
      <c r="T20" s="3">
        <v>18474.500000000004</v>
      </c>
      <c r="U20" s="29">
        <f t="shared" si="1"/>
        <v>49595.649999999994</v>
      </c>
      <c r="V20" s="6">
        <f t="shared" si="2"/>
        <v>0.27140383854009437</v>
      </c>
    </row>
    <row r="21" spans="1:22" ht="12" customHeight="1">
      <c r="A21" s="4">
        <v>2020</v>
      </c>
      <c r="B21" s="7">
        <v>5</v>
      </c>
      <c r="C21" s="2" t="s">
        <v>34</v>
      </c>
      <c r="D21" s="2" t="s">
        <v>17</v>
      </c>
      <c r="E21" s="2" t="s">
        <v>17</v>
      </c>
      <c r="F21" s="2" t="s">
        <v>18</v>
      </c>
      <c r="G21" s="2" t="s">
        <v>35</v>
      </c>
      <c r="H21" s="2" t="s">
        <v>36</v>
      </c>
      <c r="I21" s="2" t="s">
        <v>37</v>
      </c>
      <c r="J21" s="2" t="s">
        <v>42</v>
      </c>
      <c r="K21" s="4">
        <v>1310002</v>
      </c>
      <c r="L21" s="17" t="s">
        <v>98</v>
      </c>
      <c r="M21" s="2" t="s">
        <v>31</v>
      </c>
      <c r="N21" s="2" t="s">
        <v>39</v>
      </c>
      <c r="O21" s="2" t="s">
        <v>40</v>
      </c>
      <c r="P21" s="2" t="s">
        <v>41</v>
      </c>
      <c r="Q21" s="3">
        <f>+VLOOKUP(K21,'[1]AG'!$D$2:$L$161,7,FALSE)</f>
        <v>46682.98</v>
      </c>
      <c r="R21" s="3"/>
      <c r="S21" s="3">
        <f t="shared" si="0"/>
        <v>46682.98</v>
      </c>
      <c r="T21" s="3">
        <v>16939.949999999997</v>
      </c>
      <c r="U21" s="29">
        <f t="shared" si="1"/>
        <v>29743.030000000006</v>
      </c>
      <c r="V21" s="6">
        <f t="shared" si="2"/>
        <v>0.36287207886043255</v>
      </c>
    </row>
    <row r="22" spans="1:22" ht="12" customHeight="1">
      <c r="A22" s="4">
        <v>2020</v>
      </c>
      <c r="B22" s="7">
        <v>5</v>
      </c>
      <c r="C22" s="2" t="s">
        <v>34</v>
      </c>
      <c r="D22" s="2" t="s">
        <v>17</v>
      </c>
      <c r="E22" s="2" t="s">
        <v>17</v>
      </c>
      <c r="F22" s="5" t="s">
        <v>18</v>
      </c>
      <c r="G22" s="2" t="s">
        <v>35</v>
      </c>
      <c r="H22" s="2" t="s">
        <v>36</v>
      </c>
      <c r="I22" s="2" t="s">
        <v>37</v>
      </c>
      <c r="J22" s="2" t="s">
        <v>42</v>
      </c>
      <c r="K22" s="4">
        <v>1310003</v>
      </c>
      <c r="L22" s="16" t="s">
        <v>99</v>
      </c>
      <c r="M22" s="2" t="s">
        <v>31</v>
      </c>
      <c r="N22" s="2" t="s">
        <v>39</v>
      </c>
      <c r="O22" s="2" t="s">
        <v>40</v>
      </c>
      <c r="P22" s="2" t="s">
        <v>41</v>
      </c>
      <c r="Q22" s="3">
        <f>+VLOOKUP(K22,'[1]AG'!$D$2:$L$161,7,FALSE)</f>
        <v>8000</v>
      </c>
      <c r="R22" s="3"/>
      <c r="S22" s="3">
        <f t="shared" si="0"/>
        <v>8000</v>
      </c>
      <c r="T22" s="3">
        <v>0</v>
      </c>
      <c r="U22" s="29">
        <f t="shared" si="1"/>
        <v>8000</v>
      </c>
      <c r="V22" s="6">
        <f t="shared" si="2"/>
        <v>0</v>
      </c>
    </row>
    <row r="23" spans="1:22" ht="12" customHeight="1">
      <c r="A23" s="4">
        <v>2020</v>
      </c>
      <c r="B23" s="7">
        <v>5</v>
      </c>
      <c r="C23" s="19" t="s">
        <v>34</v>
      </c>
      <c r="D23" s="19" t="s">
        <v>17</v>
      </c>
      <c r="E23" s="19" t="s">
        <v>17</v>
      </c>
      <c r="F23" s="19" t="s">
        <v>18</v>
      </c>
      <c r="G23" s="19" t="s">
        <v>35</v>
      </c>
      <c r="H23" s="19" t="s">
        <v>36</v>
      </c>
      <c r="I23" s="19" t="s">
        <v>37</v>
      </c>
      <c r="J23" s="19" t="s">
        <v>43</v>
      </c>
      <c r="K23" s="4">
        <v>1320001</v>
      </c>
      <c r="L23" s="31" t="s">
        <v>119</v>
      </c>
      <c r="M23" s="19" t="s">
        <v>31</v>
      </c>
      <c r="N23" s="19" t="s">
        <v>39</v>
      </c>
      <c r="O23" s="19" t="s">
        <v>40</v>
      </c>
      <c r="P23" s="19" t="s">
        <v>41</v>
      </c>
      <c r="Q23" s="3">
        <f>+VLOOKUP(K23,'[1]AG'!$D$2:$L$161,7,FALSE)</f>
        <v>177220.47</v>
      </c>
      <c r="R23" s="3"/>
      <c r="S23" s="3">
        <f t="shared" si="0"/>
        <v>177220.47</v>
      </c>
      <c r="T23" s="3">
        <v>162164.54</v>
      </c>
      <c r="U23" s="29">
        <f t="shared" si="1"/>
        <v>15055.929999999993</v>
      </c>
      <c r="V23" s="6">
        <f t="shared" si="2"/>
        <v>0.9150440691191035</v>
      </c>
    </row>
    <row r="24" spans="1:22" s="23" customFormat="1" ht="12" customHeight="1">
      <c r="A24" s="4">
        <v>2020</v>
      </c>
      <c r="B24" s="7">
        <v>5</v>
      </c>
      <c r="C24" s="21" t="s">
        <v>34</v>
      </c>
      <c r="D24" s="21" t="s">
        <v>17</v>
      </c>
      <c r="E24" s="21" t="s">
        <v>17</v>
      </c>
      <c r="F24" s="21" t="s">
        <v>18</v>
      </c>
      <c r="G24" s="21" t="s">
        <v>35</v>
      </c>
      <c r="H24" s="21" t="s">
        <v>36</v>
      </c>
      <c r="I24" s="21" t="s">
        <v>44</v>
      </c>
      <c r="J24" s="21" t="s">
        <v>45</v>
      </c>
      <c r="K24" s="4">
        <v>1600001</v>
      </c>
      <c r="L24" s="22" t="s">
        <v>46</v>
      </c>
      <c r="M24" s="21" t="s">
        <v>31</v>
      </c>
      <c r="N24" s="21" t="s">
        <v>39</v>
      </c>
      <c r="O24" s="21" t="s">
        <v>40</v>
      </c>
      <c r="P24" s="21" t="s">
        <v>41</v>
      </c>
      <c r="Q24" s="3">
        <f>+VLOOKUP(K24,'[1]AG'!$D$2:$L$161,7,FALSE)</f>
        <v>745971.69</v>
      </c>
      <c r="R24" s="3"/>
      <c r="S24" s="3">
        <f t="shared" si="0"/>
        <v>745971.69</v>
      </c>
      <c r="T24" s="3">
        <v>297694.84</v>
      </c>
      <c r="U24" s="29">
        <f t="shared" si="1"/>
        <v>448276.8499999999</v>
      </c>
      <c r="V24" s="6">
        <f t="shared" si="2"/>
        <v>0.3990698896361604</v>
      </c>
    </row>
    <row r="25" spans="1:22" s="23" customFormat="1" ht="12" customHeight="1">
      <c r="A25" s="4">
        <v>2020</v>
      </c>
      <c r="B25" s="7">
        <v>5</v>
      </c>
      <c r="C25" s="21" t="s">
        <v>34</v>
      </c>
      <c r="D25" s="21" t="s">
        <v>17</v>
      </c>
      <c r="E25" s="21" t="s">
        <v>17</v>
      </c>
      <c r="F25" s="21" t="s">
        <v>18</v>
      </c>
      <c r="G25" s="21" t="s">
        <v>35</v>
      </c>
      <c r="H25" s="21" t="s">
        <v>47</v>
      </c>
      <c r="I25" s="21" t="s">
        <v>48</v>
      </c>
      <c r="J25" s="21" t="s">
        <v>49</v>
      </c>
      <c r="K25" s="4">
        <v>2000002</v>
      </c>
      <c r="L25" s="22" t="s">
        <v>100</v>
      </c>
      <c r="M25" s="21" t="s">
        <v>31</v>
      </c>
      <c r="N25" s="21" t="s">
        <v>39</v>
      </c>
      <c r="O25" s="21" t="s">
        <v>40</v>
      </c>
      <c r="P25" s="21" t="s">
        <v>41</v>
      </c>
      <c r="Q25" s="3">
        <f>+VLOOKUP(K25,'[1]AG'!$D$2:$L$161,7,FALSE)</f>
        <v>0</v>
      </c>
      <c r="R25" s="3"/>
      <c r="S25" s="3">
        <f t="shared" si="0"/>
        <v>0</v>
      </c>
      <c r="T25" s="3">
        <v>0</v>
      </c>
      <c r="U25" s="29">
        <f t="shared" si="1"/>
        <v>0</v>
      </c>
      <c r="V25" s="6">
        <v>0</v>
      </c>
    </row>
    <row r="26" spans="1:22" s="23" customFormat="1" ht="12" customHeight="1">
      <c r="A26" s="4">
        <v>2020</v>
      </c>
      <c r="B26" s="7">
        <v>5</v>
      </c>
      <c r="C26" s="21" t="s">
        <v>34</v>
      </c>
      <c r="D26" s="21" t="s">
        <v>17</v>
      </c>
      <c r="E26" s="21" t="s">
        <v>17</v>
      </c>
      <c r="F26" s="21" t="s">
        <v>18</v>
      </c>
      <c r="G26" s="21" t="s">
        <v>35</v>
      </c>
      <c r="H26" s="21" t="s">
        <v>47</v>
      </c>
      <c r="I26" s="21" t="s">
        <v>48</v>
      </c>
      <c r="J26" s="21" t="s">
        <v>50</v>
      </c>
      <c r="K26" s="4">
        <v>2020002</v>
      </c>
      <c r="L26" s="22" t="s">
        <v>120</v>
      </c>
      <c r="M26" s="21" t="s">
        <v>31</v>
      </c>
      <c r="N26" s="21" t="s">
        <v>39</v>
      </c>
      <c r="O26" s="21" t="s">
        <v>40</v>
      </c>
      <c r="P26" s="21" t="s">
        <v>41</v>
      </c>
      <c r="Q26" s="3">
        <f>+VLOOKUP(K26,'[1]AG'!$D$2:$L$161,7,FALSE)</f>
        <v>4500</v>
      </c>
      <c r="R26" s="3"/>
      <c r="S26" s="3">
        <f t="shared" si="0"/>
        <v>4500</v>
      </c>
      <c r="T26" s="3">
        <v>1934.5</v>
      </c>
      <c r="U26" s="29">
        <f t="shared" si="1"/>
        <v>2565.5</v>
      </c>
      <c r="V26" s="6">
        <f t="shared" si="2"/>
        <v>0.4298888888888889</v>
      </c>
    </row>
    <row r="27" spans="1:22" ht="12.75">
      <c r="A27" s="4">
        <v>2020</v>
      </c>
      <c r="B27" s="7">
        <v>5</v>
      </c>
      <c r="C27" s="20" t="s">
        <v>34</v>
      </c>
      <c r="D27" s="20" t="s">
        <v>17</v>
      </c>
      <c r="E27" s="20" t="s">
        <v>17</v>
      </c>
      <c r="F27" s="20" t="s">
        <v>18</v>
      </c>
      <c r="G27" s="20" t="s">
        <v>35</v>
      </c>
      <c r="H27" s="20" t="s">
        <v>47</v>
      </c>
      <c r="I27" s="20" t="s">
        <v>51</v>
      </c>
      <c r="J27" s="20" t="s">
        <v>52</v>
      </c>
      <c r="K27" s="4">
        <v>2100001</v>
      </c>
      <c r="L27" s="24" t="s">
        <v>101</v>
      </c>
      <c r="M27" s="20" t="s">
        <v>31</v>
      </c>
      <c r="N27" s="20" t="s">
        <v>39</v>
      </c>
      <c r="O27" s="20" t="s">
        <v>40</v>
      </c>
      <c r="P27" s="20" t="s">
        <v>41</v>
      </c>
      <c r="Q27" s="3">
        <f>+VLOOKUP(K27,'[1]AG'!$D$2:$L$161,7,FALSE)</f>
        <v>59600</v>
      </c>
      <c r="R27" s="3"/>
      <c r="S27" s="3">
        <f t="shared" si="0"/>
        <v>59600</v>
      </c>
      <c r="T27" s="3">
        <v>5427.51</v>
      </c>
      <c r="U27" s="29">
        <f t="shared" si="1"/>
        <v>54172.49</v>
      </c>
      <c r="V27" s="6">
        <f t="shared" si="2"/>
        <v>0.09106560402684565</v>
      </c>
    </row>
    <row r="28" spans="1:22" ht="12" customHeight="1">
      <c r="A28" s="4">
        <v>2020</v>
      </c>
      <c r="B28" s="7">
        <v>5</v>
      </c>
      <c r="C28" s="2" t="s">
        <v>34</v>
      </c>
      <c r="D28" s="2" t="s">
        <v>17</v>
      </c>
      <c r="E28" s="2" t="s">
        <v>17</v>
      </c>
      <c r="F28" s="2" t="s">
        <v>18</v>
      </c>
      <c r="G28" s="2" t="s">
        <v>35</v>
      </c>
      <c r="H28" s="2" t="s">
        <v>47</v>
      </c>
      <c r="I28" s="2" t="s">
        <v>53</v>
      </c>
      <c r="J28" s="2" t="s">
        <v>54</v>
      </c>
      <c r="K28" s="4">
        <v>2200001</v>
      </c>
      <c r="L28" s="17" t="s">
        <v>55</v>
      </c>
      <c r="M28" s="2" t="s">
        <v>31</v>
      </c>
      <c r="N28" s="2" t="s">
        <v>39</v>
      </c>
      <c r="O28" s="2" t="s">
        <v>40</v>
      </c>
      <c r="P28" s="2" t="s">
        <v>41</v>
      </c>
      <c r="Q28" s="3">
        <f>+VLOOKUP(K28,'[1]AG'!$D$2:$L$161,7,FALSE)</f>
        <v>37924.03</v>
      </c>
      <c r="R28" s="3"/>
      <c r="S28" s="3">
        <f t="shared" si="0"/>
        <v>37924.03</v>
      </c>
      <c r="T28" s="3">
        <v>4362.259999999998</v>
      </c>
      <c r="U28" s="29">
        <f t="shared" si="1"/>
        <v>33561.770000000004</v>
      </c>
      <c r="V28" s="6">
        <f t="shared" si="2"/>
        <v>0.11502627753432318</v>
      </c>
    </row>
    <row r="29" spans="1:22" ht="12" customHeight="1">
      <c r="A29" s="4">
        <v>2020</v>
      </c>
      <c r="B29" s="7">
        <v>5</v>
      </c>
      <c r="C29" s="2" t="s">
        <v>34</v>
      </c>
      <c r="D29" s="2" t="s">
        <v>17</v>
      </c>
      <c r="E29" s="2" t="s">
        <v>17</v>
      </c>
      <c r="F29" s="2" t="s">
        <v>18</v>
      </c>
      <c r="G29" s="2" t="s">
        <v>35</v>
      </c>
      <c r="H29" s="2" t="s">
        <v>47</v>
      </c>
      <c r="I29" s="2" t="s">
        <v>53</v>
      </c>
      <c r="J29" s="2" t="s">
        <v>54</v>
      </c>
      <c r="K29" s="4">
        <v>2200002</v>
      </c>
      <c r="L29" s="17" t="s">
        <v>102</v>
      </c>
      <c r="M29" s="2" t="s">
        <v>31</v>
      </c>
      <c r="N29" s="2" t="s">
        <v>39</v>
      </c>
      <c r="O29" s="2" t="s">
        <v>40</v>
      </c>
      <c r="P29" s="2" t="s">
        <v>41</v>
      </c>
      <c r="Q29" s="3">
        <f>+VLOOKUP(K29,'[1]AG'!$D$2:$L$161,7,FALSE)</f>
        <v>7179</v>
      </c>
      <c r="R29" s="3"/>
      <c r="S29" s="3">
        <f t="shared" si="0"/>
        <v>7179</v>
      </c>
      <c r="T29" s="3">
        <v>2160.31</v>
      </c>
      <c r="U29" s="29">
        <f t="shared" si="1"/>
        <v>5018.6900000000005</v>
      </c>
      <c r="V29" s="6">
        <f t="shared" si="2"/>
        <v>0.30092074105028555</v>
      </c>
    </row>
    <row r="30" spans="1:22" ht="12" customHeight="1">
      <c r="A30" s="4">
        <v>2020</v>
      </c>
      <c r="B30" s="7">
        <v>5</v>
      </c>
      <c r="C30" s="2" t="s">
        <v>34</v>
      </c>
      <c r="D30" s="2" t="s">
        <v>17</v>
      </c>
      <c r="E30" s="2" t="s">
        <v>17</v>
      </c>
      <c r="F30" s="2" t="s">
        <v>18</v>
      </c>
      <c r="G30" s="2" t="s">
        <v>35</v>
      </c>
      <c r="H30" s="2" t="s">
        <v>47</v>
      </c>
      <c r="I30" s="2" t="s">
        <v>53</v>
      </c>
      <c r="J30" s="2" t="s">
        <v>56</v>
      </c>
      <c r="K30" s="4">
        <v>2210001</v>
      </c>
      <c r="L30" s="17" t="s">
        <v>57</v>
      </c>
      <c r="M30" s="2" t="s">
        <v>31</v>
      </c>
      <c r="N30" s="2" t="s">
        <v>39</v>
      </c>
      <c r="O30" s="2" t="s">
        <v>40</v>
      </c>
      <c r="P30" s="2" t="s">
        <v>41</v>
      </c>
      <c r="Q30" s="3">
        <f>+VLOOKUP(K30,'[1]AG'!$D$2:$L$161,7,FALSE)</f>
        <v>56800</v>
      </c>
      <c r="R30" s="3"/>
      <c r="S30" s="3">
        <f t="shared" si="0"/>
        <v>56800</v>
      </c>
      <c r="T30" s="3">
        <v>11697.01</v>
      </c>
      <c r="U30" s="29">
        <f t="shared" si="1"/>
        <v>45102.99</v>
      </c>
      <c r="V30" s="6">
        <f t="shared" si="2"/>
        <v>0.20593327464788733</v>
      </c>
    </row>
    <row r="31" spans="1:22" ht="12" customHeight="1">
      <c r="A31" s="4">
        <v>2020</v>
      </c>
      <c r="B31" s="7">
        <v>5</v>
      </c>
      <c r="C31" s="2" t="s">
        <v>34</v>
      </c>
      <c r="D31" s="2" t="s">
        <v>17</v>
      </c>
      <c r="E31" s="2" t="s">
        <v>17</v>
      </c>
      <c r="F31" s="2" t="s">
        <v>18</v>
      </c>
      <c r="G31" s="2" t="s">
        <v>35</v>
      </c>
      <c r="H31" s="2" t="s">
        <v>47</v>
      </c>
      <c r="I31" s="2" t="s">
        <v>53</v>
      </c>
      <c r="J31" s="2" t="s">
        <v>58</v>
      </c>
      <c r="K31" s="4">
        <v>2220001</v>
      </c>
      <c r="L31" s="17" t="s">
        <v>59</v>
      </c>
      <c r="M31" s="2" t="s">
        <v>31</v>
      </c>
      <c r="N31" s="2" t="s">
        <v>39</v>
      </c>
      <c r="O31" s="2" t="s">
        <v>40</v>
      </c>
      <c r="P31" s="2" t="s">
        <v>41</v>
      </c>
      <c r="Q31" s="3">
        <f>+VLOOKUP(K31,'[1]AG'!$D$2:$L$161,7,FALSE)</f>
        <v>5500</v>
      </c>
      <c r="R31" s="3"/>
      <c r="S31" s="3">
        <f t="shared" si="0"/>
        <v>5500</v>
      </c>
      <c r="T31" s="3">
        <v>573.06</v>
      </c>
      <c r="U31" s="29">
        <f t="shared" si="1"/>
        <v>4926.9400000000005</v>
      </c>
      <c r="V31" s="6">
        <f t="shared" si="2"/>
        <v>0.10419272727272726</v>
      </c>
    </row>
    <row r="32" spans="1:22" ht="12" customHeight="1">
      <c r="A32" s="4">
        <v>2020</v>
      </c>
      <c r="B32" s="7">
        <v>5</v>
      </c>
      <c r="C32" s="2" t="s">
        <v>34</v>
      </c>
      <c r="D32" s="2" t="s">
        <v>17</v>
      </c>
      <c r="E32" s="2" t="s">
        <v>17</v>
      </c>
      <c r="F32" s="2" t="s">
        <v>18</v>
      </c>
      <c r="G32" s="2" t="s">
        <v>35</v>
      </c>
      <c r="H32" s="2" t="s">
        <v>47</v>
      </c>
      <c r="I32" s="2" t="s">
        <v>53</v>
      </c>
      <c r="J32" s="2" t="s">
        <v>58</v>
      </c>
      <c r="K32" s="4">
        <v>2220002</v>
      </c>
      <c r="L32" s="17" t="s">
        <v>103</v>
      </c>
      <c r="M32" s="2" t="s">
        <v>31</v>
      </c>
      <c r="N32" s="2" t="s">
        <v>39</v>
      </c>
      <c r="O32" s="2" t="s">
        <v>40</v>
      </c>
      <c r="P32" s="2" t="s">
        <v>41</v>
      </c>
      <c r="Q32" s="3">
        <f>+VLOOKUP(K32,'[1]AG'!$D$2:$L$161,7,FALSE)</f>
        <v>0</v>
      </c>
      <c r="R32" s="3"/>
      <c r="S32" s="3">
        <f t="shared" si="0"/>
        <v>0</v>
      </c>
      <c r="T32" s="3">
        <v>0</v>
      </c>
      <c r="U32" s="29">
        <f t="shared" si="1"/>
        <v>0</v>
      </c>
      <c r="V32" s="6">
        <v>0</v>
      </c>
    </row>
    <row r="33" spans="1:22" ht="12" customHeight="1">
      <c r="A33" s="4">
        <v>2020</v>
      </c>
      <c r="B33" s="7">
        <v>5</v>
      </c>
      <c r="C33" s="2" t="s">
        <v>34</v>
      </c>
      <c r="D33" s="2" t="s">
        <v>17</v>
      </c>
      <c r="E33" s="2" t="s">
        <v>17</v>
      </c>
      <c r="F33" s="2" t="s">
        <v>18</v>
      </c>
      <c r="G33" s="2" t="s">
        <v>35</v>
      </c>
      <c r="H33" s="2" t="s">
        <v>47</v>
      </c>
      <c r="I33" s="2" t="s">
        <v>53</v>
      </c>
      <c r="J33" s="2" t="s">
        <v>58</v>
      </c>
      <c r="K33" s="4">
        <v>2220003</v>
      </c>
      <c r="L33" s="17" t="s">
        <v>104</v>
      </c>
      <c r="M33" s="2" t="s">
        <v>31</v>
      </c>
      <c r="N33" s="2" t="s">
        <v>39</v>
      </c>
      <c r="O33" s="2" t="s">
        <v>40</v>
      </c>
      <c r="P33" s="2" t="s">
        <v>41</v>
      </c>
      <c r="Q33" s="3">
        <f>+VLOOKUP(K33,'[1]AG'!$D$2:$L$161,7,FALSE)</f>
        <v>14200</v>
      </c>
      <c r="R33" s="3"/>
      <c r="S33" s="3">
        <f t="shared" si="0"/>
        <v>14200</v>
      </c>
      <c r="T33" s="3">
        <v>0</v>
      </c>
      <c r="U33" s="29">
        <f t="shared" si="1"/>
        <v>14200</v>
      </c>
      <c r="V33" s="6">
        <f t="shared" si="2"/>
        <v>0</v>
      </c>
    </row>
    <row r="34" spans="1:22" ht="12" customHeight="1">
      <c r="A34" s="4">
        <v>2020</v>
      </c>
      <c r="B34" s="7">
        <v>5</v>
      </c>
      <c r="C34" s="2" t="s">
        <v>34</v>
      </c>
      <c r="D34" s="2" t="s">
        <v>17</v>
      </c>
      <c r="E34" s="2" t="s">
        <v>17</v>
      </c>
      <c r="F34" s="2" t="s">
        <v>18</v>
      </c>
      <c r="G34" s="2" t="s">
        <v>35</v>
      </c>
      <c r="H34" s="4" t="s">
        <v>47</v>
      </c>
      <c r="I34" s="4" t="s">
        <v>53</v>
      </c>
      <c r="J34" s="4">
        <v>224</v>
      </c>
      <c r="K34" s="4">
        <v>2240001</v>
      </c>
      <c r="L34" s="17" t="s">
        <v>60</v>
      </c>
      <c r="M34" s="2" t="s">
        <v>31</v>
      </c>
      <c r="N34" s="2" t="s">
        <v>39</v>
      </c>
      <c r="O34" s="2" t="s">
        <v>40</v>
      </c>
      <c r="P34" s="2" t="s">
        <v>41</v>
      </c>
      <c r="Q34" s="3">
        <f>+VLOOKUP(K34,'[1]AG'!$D$2:$L$161,7,FALSE)</f>
        <v>13700</v>
      </c>
      <c r="R34" s="3"/>
      <c r="S34" s="3">
        <f t="shared" si="0"/>
        <v>13700</v>
      </c>
      <c r="T34" s="3">
        <v>0</v>
      </c>
      <c r="U34" s="29">
        <f t="shared" si="1"/>
        <v>13700</v>
      </c>
      <c r="V34" s="6">
        <f t="shared" si="2"/>
        <v>0</v>
      </c>
    </row>
    <row r="35" spans="1:22" ht="12" customHeight="1">
      <c r="A35" s="4">
        <v>2020</v>
      </c>
      <c r="B35" s="7">
        <v>5</v>
      </c>
      <c r="C35" s="2" t="s">
        <v>34</v>
      </c>
      <c r="D35" s="2" t="s">
        <v>17</v>
      </c>
      <c r="E35" s="2" t="s">
        <v>17</v>
      </c>
      <c r="F35" s="2" t="s">
        <v>18</v>
      </c>
      <c r="G35" s="2" t="s">
        <v>35</v>
      </c>
      <c r="H35" s="4" t="s">
        <v>47</v>
      </c>
      <c r="I35" s="4" t="s">
        <v>53</v>
      </c>
      <c r="J35" s="4">
        <v>225</v>
      </c>
      <c r="K35" s="4">
        <v>2250001</v>
      </c>
      <c r="L35" s="17" t="s">
        <v>61</v>
      </c>
      <c r="M35" s="2" t="s">
        <v>31</v>
      </c>
      <c r="N35" s="2" t="s">
        <v>39</v>
      </c>
      <c r="O35" s="2" t="s">
        <v>40</v>
      </c>
      <c r="P35" s="2" t="s">
        <v>41</v>
      </c>
      <c r="Q35" s="3">
        <f>+VLOOKUP(K35,'[1]AG'!$D$2:$L$161,7,FALSE)</f>
        <v>3400</v>
      </c>
      <c r="R35" s="3"/>
      <c r="S35" s="3">
        <f t="shared" si="0"/>
        <v>3400</v>
      </c>
      <c r="T35" s="3">
        <v>0</v>
      </c>
      <c r="U35" s="29">
        <f t="shared" si="1"/>
        <v>3400</v>
      </c>
      <c r="V35" s="6">
        <f t="shared" si="2"/>
        <v>0</v>
      </c>
    </row>
    <row r="36" spans="1:22" ht="12" customHeight="1">
      <c r="A36" s="4">
        <v>2020</v>
      </c>
      <c r="B36" s="7">
        <v>5</v>
      </c>
      <c r="C36" s="2" t="s">
        <v>34</v>
      </c>
      <c r="D36" s="2" t="s">
        <v>17</v>
      </c>
      <c r="E36" s="2" t="s">
        <v>17</v>
      </c>
      <c r="F36" s="2" t="s">
        <v>18</v>
      </c>
      <c r="G36" s="2" t="s">
        <v>35</v>
      </c>
      <c r="H36" s="4" t="s">
        <v>47</v>
      </c>
      <c r="I36" s="4" t="s">
        <v>53</v>
      </c>
      <c r="J36" s="4">
        <v>226</v>
      </c>
      <c r="K36" s="4">
        <v>2260001</v>
      </c>
      <c r="L36" s="17" t="s">
        <v>105</v>
      </c>
      <c r="M36" s="2" t="s">
        <v>31</v>
      </c>
      <c r="N36" s="2" t="s">
        <v>39</v>
      </c>
      <c r="O36" s="2" t="s">
        <v>40</v>
      </c>
      <c r="P36" s="2" t="s">
        <v>41</v>
      </c>
      <c r="Q36" s="3">
        <f>+VLOOKUP(K36,'[1]AG'!$D$2:$L$161,7,FALSE)</f>
        <v>1363781.97</v>
      </c>
      <c r="R36" s="3"/>
      <c r="S36" s="3">
        <f t="shared" si="0"/>
        <v>1363781.97</v>
      </c>
      <c r="T36" s="3">
        <v>86836.23</v>
      </c>
      <c r="U36" s="29">
        <f t="shared" si="1"/>
        <v>1276945.74</v>
      </c>
      <c r="V36" s="6">
        <f t="shared" si="2"/>
        <v>0.06367310311339576</v>
      </c>
    </row>
    <row r="37" spans="1:22" ht="12" customHeight="1">
      <c r="A37" s="4">
        <v>2020</v>
      </c>
      <c r="B37" s="7">
        <v>5</v>
      </c>
      <c r="C37" s="2" t="s">
        <v>34</v>
      </c>
      <c r="D37" s="2" t="s">
        <v>17</v>
      </c>
      <c r="E37" s="2" t="s">
        <v>17</v>
      </c>
      <c r="F37" s="2" t="s">
        <v>18</v>
      </c>
      <c r="G37" s="2" t="s">
        <v>35</v>
      </c>
      <c r="H37" s="4" t="s">
        <v>47</v>
      </c>
      <c r="I37" s="4" t="s">
        <v>53</v>
      </c>
      <c r="J37" s="4" t="s">
        <v>62</v>
      </c>
      <c r="K37" s="4">
        <v>2260003</v>
      </c>
      <c r="L37" s="17" t="s">
        <v>106</v>
      </c>
      <c r="M37" s="2" t="s">
        <v>31</v>
      </c>
      <c r="N37" s="2" t="s">
        <v>39</v>
      </c>
      <c r="O37" s="2" t="s">
        <v>40</v>
      </c>
      <c r="P37" s="2" t="s">
        <v>41</v>
      </c>
      <c r="Q37" s="3">
        <f>+VLOOKUP(K37,'[1]AG'!$D$2:$L$161,7,FALSE)</f>
        <v>228888.89</v>
      </c>
      <c r="R37" s="3"/>
      <c r="S37" s="3">
        <f t="shared" si="0"/>
        <v>228888.89</v>
      </c>
      <c r="T37" s="3">
        <v>23393.59</v>
      </c>
      <c r="U37" s="29">
        <f t="shared" si="1"/>
        <v>205495.30000000002</v>
      </c>
      <c r="V37" s="6">
        <f t="shared" si="2"/>
        <v>0.10220500435822813</v>
      </c>
    </row>
    <row r="38" spans="1:22" ht="12" customHeight="1">
      <c r="A38" s="4">
        <v>2020</v>
      </c>
      <c r="B38" s="7">
        <v>5</v>
      </c>
      <c r="C38" s="2" t="s">
        <v>34</v>
      </c>
      <c r="D38" s="2" t="s">
        <v>17</v>
      </c>
      <c r="E38" s="2" t="s">
        <v>17</v>
      </c>
      <c r="F38" s="2" t="s">
        <v>18</v>
      </c>
      <c r="G38" s="2" t="s">
        <v>35</v>
      </c>
      <c r="H38" s="4" t="s">
        <v>47</v>
      </c>
      <c r="I38" s="4" t="s">
        <v>53</v>
      </c>
      <c r="J38" s="4" t="s">
        <v>62</v>
      </c>
      <c r="K38" s="4">
        <v>2260005</v>
      </c>
      <c r="L38" s="17" t="s">
        <v>63</v>
      </c>
      <c r="M38" s="2" t="s">
        <v>31</v>
      </c>
      <c r="N38" s="2" t="s">
        <v>39</v>
      </c>
      <c r="O38" s="2" t="s">
        <v>40</v>
      </c>
      <c r="P38" s="2" t="s">
        <v>41</v>
      </c>
      <c r="Q38" s="3">
        <f>+VLOOKUP(K38,'[1]AG'!$D$2:$L$161,7,FALSE)</f>
        <v>597128.51</v>
      </c>
      <c r="R38" s="3"/>
      <c r="S38" s="3">
        <f t="shared" si="0"/>
        <v>597128.51</v>
      </c>
      <c r="T38" s="3">
        <v>15591.589999999997</v>
      </c>
      <c r="U38" s="29">
        <f t="shared" si="1"/>
        <v>581536.92</v>
      </c>
      <c r="V38" s="6">
        <f t="shared" si="2"/>
        <v>0.026110945531641082</v>
      </c>
    </row>
    <row r="39" spans="1:22" ht="12" customHeight="1">
      <c r="A39" s="4">
        <v>2020</v>
      </c>
      <c r="B39" s="7">
        <v>5</v>
      </c>
      <c r="C39" s="2" t="s">
        <v>34</v>
      </c>
      <c r="D39" s="2" t="s">
        <v>17</v>
      </c>
      <c r="E39" s="2" t="s">
        <v>17</v>
      </c>
      <c r="F39" s="2" t="s">
        <v>18</v>
      </c>
      <c r="G39" s="2" t="s">
        <v>35</v>
      </c>
      <c r="H39" s="4" t="s">
        <v>47</v>
      </c>
      <c r="I39" s="4" t="s">
        <v>53</v>
      </c>
      <c r="J39" s="4" t="s">
        <v>62</v>
      </c>
      <c r="K39" s="4">
        <v>2260007</v>
      </c>
      <c r="L39" s="17" t="s">
        <v>64</v>
      </c>
      <c r="M39" s="2" t="s">
        <v>31</v>
      </c>
      <c r="N39" s="2" t="s">
        <v>39</v>
      </c>
      <c r="O39" s="2" t="s">
        <v>40</v>
      </c>
      <c r="P39" s="2" t="s">
        <v>41</v>
      </c>
      <c r="Q39" s="3">
        <f>+VLOOKUP(K39,'[1]AG'!$D$2:$L$161,7,FALSE)</f>
        <v>14000</v>
      </c>
      <c r="R39" s="3"/>
      <c r="S39" s="3">
        <f t="shared" si="0"/>
        <v>14000</v>
      </c>
      <c r="T39" s="3">
        <v>4477.200000000001</v>
      </c>
      <c r="U39" s="29">
        <f t="shared" si="1"/>
        <v>9522.8</v>
      </c>
      <c r="V39" s="6">
        <f t="shared" si="2"/>
        <v>0.31980000000000003</v>
      </c>
    </row>
    <row r="40" spans="1:22" ht="12" customHeight="1">
      <c r="A40" s="4">
        <v>2020</v>
      </c>
      <c r="B40" s="7">
        <v>5</v>
      </c>
      <c r="C40" s="2" t="s">
        <v>34</v>
      </c>
      <c r="D40" s="2" t="s">
        <v>17</v>
      </c>
      <c r="E40" s="2" t="s">
        <v>17</v>
      </c>
      <c r="F40" s="2" t="s">
        <v>18</v>
      </c>
      <c r="G40" s="2" t="s">
        <v>35</v>
      </c>
      <c r="H40" s="4" t="s">
        <v>47</v>
      </c>
      <c r="I40" s="4" t="s">
        <v>53</v>
      </c>
      <c r="J40" s="4" t="s">
        <v>62</v>
      </c>
      <c r="K40" s="4">
        <v>2260011</v>
      </c>
      <c r="L40" s="17" t="s">
        <v>107</v>
      </c>
      <c r="M40" s="2" t="s">
        <v>31</v>
      </c>
      <c r="N40" s="2" t="s">
        <v>39</v>
      </c>
      <c r="O40" s="2" t="s">
        <v>40</v>
      </c>
      <c r="P40" s="2" t="s">
        <v>41</v>
      </c>
      <c r="Q40" s="3">
        <f>+VLOOKUP(K40,'[1]AG'!$D$2:$L$161,7,FALSE)</f>
        <v>24000</v>
      </c>
      <c r="R40" s="3"/>
      <c r="S40" s="3">
        <f t="shared" si="0"/>
        <v>24000</v>
      </c>
      <c r="T40" s="3">
        <v>5800</v>
      </c>
      <c r="U40" s="29">
        <f t="shared" si="1"/>
        <v>18200</v>
      </c>
      <c r="V40" s="6">
        <f t="shared" si="2"/>
        <v>0.24166666666666667</v>
      </c>
    </row>
    <row r="41" spans="1:22" ht="12" customHeight="1">
      <c r="A41" s="4">
        <v>2020</v>
      </c>
      <c r="B41" s="7">
        <v>5</v>
      </c>
      <c r="C41" s="2" t="s">
        <v>34</v>
      </c>
      <c r="D41" s="2" t="s">
        <v>17</v>
      </c>
      <c r="E41" s="2" t="s">
        <v>17</v>
      </c>
      <c r="F41" s="2" t="s">
        <v>18</v>
      </c>
      <c r="G41" s="2" t="s">
        <v>35</v>
      </c>
      <c r="H41" s="4" t="s">
        <v>47</v>
      </c>
      <c r="I41" s="4" t="s">
        <v>53</v>
      </c>
      <c r="J41" s="4" t="s">
        <v>62</v>
      </c>
      <c r="K41" s="4">
        <v>2260019</v>
      </c>
      <c r="L41" s="17" t="s">
        <v>65</v>
      </c>
      <c r="M41" s="2" t="s">
        <v>31</v>
      </c>
      <c r="N41" s="2" t="s">
        <v>39</v>
      </c>
      <c r="O41" s="2" t="s">
        <v>40</v>
      </c>
      <c r="P41" s="2" t="s">
        <v>41</v>
      </c>
      <c r="Q41" s="3">
        <f>+VLOOKUP(K41,'[1]AG'!$D$2:$L$161,7,FALSE)</f>
        <v>214264.34</v>
      </c>
      <c r="R41" s="3"/>
      <c r="S41" s="3">
        <f t="shared" si="0"/>
        <v>214264.34</v>
      </c>
      <c r="T41" s="3">
        <v>16394.329999999998</v>
      </c>
      <c r="U41" s="29">
        <f t="shared" si="1"/>
        <v>197870.01</v>
      </c>
      <c r="V41" s="6">
        <f t="shared" si="2"/>
        <v>0.07651450540019865</v>
      </c>
    </row>
    <row r="42" spans="1:22" ht="12" customHeight="1">
      <c r="A42" s="4">
        <v>2020</v>
      </c>
      <c r="B42" s="7">
        <v>5</v>
      </c>
      <c r="C42" s="2" t="s">
        <v>34</v>
      </c>
      <c r="D42" s="2" t="s">
        <v>17</v>
      </c>
      <c r="E42" s="2" t="s">
        <v>17</v>
      </c>
      <c r="F42" s="2" t="s">
        <v>18</v>
      </c>
      <c r="G42" s="2" t="s">
        <v>35</v>
      </c>
      <c r="H42" s="4" t="s">
        <v>47</v>
      </c>
      <c r="I42" s="4" t="s">
        <v>53</v>
      </c>
      <c r="J42" s="4" t="s">
        <v>62</v>
      </c>
      <c r="K42" s="4">
        <v>2260033</v>
      </c>
      <c r="L42" s="18" t="s">
        <v>121</v>
      </c>
      <c r="M42" s="2" t="s">
        <v>31</v>
      </c>
      <c r="N42" s="2" t="s">
        <v>39</v>
      </c>
      <c r="O42" s="2" t="s">
        <v>40</v>
      </c>
      <c r="P42" s="2" t="s">
        <v>41</v>
      </c>
      <c r="Q42" s="3">
        <f>+VLOOKUP(K42,'[1]AG'!$D$2:$L$161,7,FALSE)</f>
        <v>10000</v>
      </c>
      <c r="R42" s="3"/>
      <c r="S42" s="3">
        <f t="shared" si="0"/>
        <v>10000</v>
      </c>
      <c r="T42" s="3">
        <v>1034.55</v>
      </c>
      <c r="U42" s="29">
        <f t="shared" si="1"/>
        <v>8965.45</v>
      </c>
      <c r="V42" s="6">
        <f t="shared" si="2"/>
        <v>0.10345499999999999</v>
      </c>
    </row>
    <row r="43" spans="1:22" ht="12" customHeight="1">
      <c r="A43" s="4">
        <v>2020</v>
      </c>
      <c r="B43" s="7">
        <v>5</v>
      </c>
      <c r="C43" s="2" t="s">
        <v>34</v>
      </c>
      <c r="D43" s="2" t="s">
        <v>17</v>
      </c>
      <c r="E43" s="2" t="s">
        <v>17</v>
      </c>
      <c r="F43" s="2" t="s">
        <v>18</v>
      </c>
      <c r="G43" s="2" t="s">
        <v>35</v>
      </c>
      <c r="H43" s="4" t="s">
        <v>47</v>
      </c>
      <c r="I43" s="4" t="s">
        <v>53</v>
      </c>
      <c r="J43" s="4">
        <v>226</v>
      </c>
      <c r="K43" s="4">
        <v>2260039</v>
      </c>
      <c r="L43" s="16" t="s">
        <v>66</v>
      </c>
      <c r="M43" s="2" t="s">
        <v>31</v>
      </c>
      <c r="N43" s="2" t="s">
        <v>39</v>
      </c>
      <c r="O43" s="2" t="s">
        <v>40</v>
      </c>
      <c r="P43" s="2" t="s">
        <v>41</v>
      </c>
      <c r="Q43" s="3">
        <f>+VLOOKUP(K43,'[1]AG'!$D$2:$L$161,7,FALSE)</f>
        <v>13500</v>
      </c>
      <c r="R43" s="3"/>
      <c r="S43" s="3">
        <f t="shared" si="0"/>
        <v>13500</v>
      </c>
      <c r="T43" s="3">
        <v>2747.4500000000003</v>
      </c>
      <c r="U43" s="29">
        <f t="shared" si="1"/>
        <v>10752.55</v>
      </c>
      <c r="V43" s="6">
        <f t="shared" si="2"/>
        <v>0.20351481481481484</v>
      </c>
    </row>
    <row r="44" spans="1:22" ht="12" customHeight="1">
      <c r="A44" s="4">
        <v>2020</v>
      </c>
      <c r="B44" s="7">
        <v>5</v>
      </c>
      <c r="C44" s="2" t="s">
        <v>34</v>
      </c>
      <c r="D44" s="2" t="s">
        <v>17</v>
      </c>
      <c r="E44" s="2" t="s">
        <v>17</v>
      </c>
      <c r="F44" s="2" t="s">
        <v>18</v>
      </c>
      <c r="G44" s="2" t="s">
        <v>35</v>
      </c>
      <c r="H44" s="4" t="s">
        <v>47</v>
      </c>
      <c r="I44" s="4" t="s">
        <v>53</v>
      </c>
      <c r="J44" s="4" t="s">
        <v>62</v>
      </c>
      <c r="K44" s="4">
        <v>2260089</v>
      </c>
      <c r="L44" s="17" t="s">
        <v>67</v>
      </c>
      <c r="M44" s="2" t="s">
        <v>31</v>
      </c>
      <c r="N44" s="2" t="s">
        <v>39</v>
      </c>
      <c r="O44" s="2" t="s">
        <v>40</v>
      </c>
      <c r="P44" s="2" t="s">
        <v>41</v>
      </c>
      <c r="Q44" s="3">
        <f>+VLOOKUP(K44,'[1]AG'!$D$2:$L$161,7,FALSE)</f>
        <v>151751.92</v>
      </c>
      <c r="R44" s="3"/>
      <c r="S44" s="3">
        <f t="shared" si="0"/>
        <v>151751.92</v>
      </c>
      <c r="T44" s="3">
        <v>17349.49</v>
      </c>
      <c r="U44" s="29">
        <f t="shared" si="1"/>
        <v>134402.43000000002</v>
      </c>
      <c r="V44" s="6">
        <f t="shared" si="2"/>
        <v>0.11432797687172591</v>
      </c>
    </row>
    <row r="45" spans="1:22" ht="12" customHeight="1">
      <c r="A45" s="4">
        <v>2020</v>
      </c>
      <c r="B45" s="7">
        <v>5</v>
      </c>
      <c r="C45" s="2" t="s">
        <v>34</v>
      </c>
      <c r="D45" s="2" t="s">
        <v>17</v>
      </c>
      <c r="E45" s="2" t="s">
        <v>17</v>
      </c>
      <c r="F45" s="2" t="s">
        <v>18</v>
      </c>
      <c r="G45" s="2" t="s">
        <v>35</v>
      </c>
      <c r="H45" s="4" t="s">
        <v>47</v>
      </c>
      <c r="I45" s="4" t="s">
        <v>53</v>
      </c>
      <c r="J45" s="4">
        <v>227</v>
      </c>
      <c r="K45" s="4">
        <v>2270001</v>
      </c>
      <c r="L45" s="17" t="s">
        <v>72</v>
      </c>
      <c r="M45" s="2" t="s">
        <v>31</v>
      </c>
      <c r="N45" s="2" t="s">
        <v>39</v>
      </c>
      <c r="O45" s="2" t="s">
        <v>40</v>
      </c>
      <c r="P45" s="2" t="s">
        <v>41</v>
      </c>
      <c r="Q45" s="3">
        <f>+VLOOKUP(K45,'[1]AG'!$D$2:$L$161,7,FALSE)</f>
        <v>39000</v>
      </c>
      <c r="R45" s="3"/>
      <c r="S45" s="3">
        <f t="shared" si="0"/>
        <v>39000</v>
      </c>
      <c r="T45" s="3">
        <v>892.98</v>
      </c>
      <c r="U45" s="29">
        <f t="shared" si="1"/>
        <v>38107.02</v>
      </c>
      <c r="V45" s="6">
        <f t="shared" si="2"/>
        <v>0.02289692307692308</v>
      </c>
    </row>
    <row r="46" spans="1:22" ht="12" customHeight="1">
      <c r="A46" s="4">
        <v>2020</v>
      </c>
      <c r="B46" s="7">
        <v>5</v>
      </c>
      <c r="C46" s="2" t="s">
        <v>34</v>
      </c>
      <c r="D46" s="2" t="s">
        <v>17</v>
      </c>
      <c r="E46" s="2" t="s">
        <v>17</v>
      </c>
      <c r="F46" s="2" t="s">
        <v>18</v>
      </c>
      <c r="G46" s="2" t="s">
        <v>35</v>
      </c>
      <c r="H46" s="4" t="s">
        <v>47</v>
      </c>
      <c r="I46" s="4" t="s">
        <v>53</v>
      </c>
      <c r="J46" s="4" t="s">
        <v>68</v>
      </c>
      <c r="K46" s="4">
        <v>2270002</v>
      </c>
      <c r="L46" s="17" t="s">
        <v>71</v>
      </c>
      <c r="M46" s="2" t="s">
        <v>31</v>
      </c>
      <c r="N46" s="2" t="s">
        <v>39</v>
      </c>
      <c r="O46" s="2" t="s">
        <v>40</v>
      </c>
      <c r="P46" s="2" t="s">
        <v>41</v>
      </c>
      <c r="Q46" s="3">
        <f>+VLOOKUP(K46,'[1]AG'!$D$2:$L$161,7,FALSE)</f>
        <v>41000</v>
      </c>
      <c r="R46" s="3"/>
      <c r="S46" s="3">
        <f t="shared" si="0"/>
        <v>41000</v>
      </c>
      <c r="T46" s="3">
        <v>7614.64</v>
      </c>
      <c r="U46" s="29">
        <f t="shared" si="1"/>
        <v>33385.36</v>
      </c>
      <c r="V46" s="6">
        <f t="shared" si="2"/>
        <v>0.1857229268292683</v>
      </c>
    </row>
    <row r="47" spans="1:22" ht="12" customHeight="1">
      <c r="A47" s="4">
        <v>2020</v>
      </c>
      <c r="B47" s="7">
        <v>5</v>
      </c>
      <c r="C47" s="2" t="s">
        <v>34</v>
      </c>
      <c r="D47" s="2" t="s">
        <v>17</v>
      </c>
      <c r="E47" s="2" t="s">
        <v>17</v>
      </c>
      <c r="F47" s="2" t="s">
        <v>18</v>
      </c>
      <c r="G47" s="2" t="s">
        <v>35</v>
      </c>
      <c r="H47" s="4" t="s">
        <v>47</v>
      </c>
      <c r="I47" s="4" t="s">
        <v>53</v>
      </c>
      <c r="J47" s="4" t="s">
        <v>68</v>
      </c>
      <c r="K47" s="4">
        <v>2270008</v>
      </c>
      <c r="L47" s="17" t="s">
        <v>70</v>
      </c>
      <c r="M47" s="2" t="s">
        <v>31</v>
      </c>
      <c r="N47" s="2" t="s">
        <v>39</v>
      </c>
      <c r="O47" s="2" t="s">
        <v>40</v>
      </c>
      <c r="P47" s="2" t="s">
        <v>41</v>
      </c>
      <c r="Q47" s="3">
        <f>+VLOOKUP(K47,'[1]AG'!$D$2:$L$161,7,FALSE)</f>
        <v>50000</v>
      </c>
      <c r="R47" s="3"/>
      <c r="S47" s="3">
        <f t="shared" si="0"/>
        <v>50000</v>
      </c>
      <c r="T47" s="3">
        <v>5125.67</v>
      </c>
      <c r="U47" s="29">
        <f t="shared" si="1"/>
        <v>44874.33</v>
      </c>
      <c r="V47" s="6">
        <f t="shared" si="2"/>
        <v>0.1025134</v>
      </c>
    </row>
    <row r="48" spans="1:22" ht="12" customHeight="1">
      <c r="A48" s="4">
        <v>2020</v>
      </c>
      <c r="B48" s="7">
        <v>5</v>
      </c>
      <c r="C48" s="2" t="s">
        <v>34</v>
      </c>
      <c r="D48" s="2" t="s">
        <v>17</v>
      </c>
      <c r="E48" s="2" t="s">
        <v>17</v>
      </c>
      <c r="F48" s="2" t="s">
        <v>18</v>
      </c>
      <c r="G48" s="2" t="s">
        <v>35</v>
      </c>
      <c r="H48" s="4" t="s">
        <v>47</v>
      </c>
      <c r="I48" s="4" t="s">
        <v>53</v>
      </c>
      <c r="J48" s="4" t="s">
        <v>68</v>
      </c>
      <c r="K48" s="4">
        <v>2270011</v>
      </c>
      <c r="L48" s="17" t="s">
        <v>108</v>
      </c>
      <c r="M48" s="2" t="s">
        <v>31</v>
      </c>
      <c r="N48" s="2" t="s">
        <v>39</v>
      </c>
      <c r="O48" s="2" t="s">
        <v>40</v>
      </c>
      <c r="P48" s="2" t="s">
        <v>41</v>
      </c>
      <c r="Q48" s="3">
        <f>+VLOOKUP(K48,'[1]AG'!$D$2:$L$161,7,FALSE)</f>
        <v>4500</v>
      </c>
      <c r="R48" s="3"/>
      <c r="S48" s="3">
        <f t="shared" si="0"/>
        <v>4500</v>
      </c>
      <c r="T48" s="3">
        <v>1526.89</v>
      </c>
      <c r="U48" s="29">
        <f t="shared" si="1"/>
        <v>2973.1099999999997</v>
      </c>
      <c r="V48" s="6">
        <f t="shared" si="2"/>
        <v>0.33930888888888894</v>
      </c>
    </row>
    <row r="49" spans="1:22" ht="12" customHeight="1">
      <c r="A49" s="4">
        <v>2020</v>
      </c>
      <c r="B49" s="7">
        <v>5</v>
      </c>
      <c r="C49" s="2" t="s">
        <v>34</v>
      </c>
      <c r="D49" s="2" t="s">
        <v>17</v>
      </c>
      <c r="E49" s="2" t="s">
        <v>17</v>
      </c>
      <c r="F49" s="2" t="s">
        <v>18</v>
      </c>
      <c r="G49" s="2" t="s">
        <v>35</v>
      </c>
      <c r="H49" s="4" t="s">
        <v>47</v>
      </c>
      <c r="I49" s="4" t="s">
        <v>53</v>
      </c>
      <c r="J49" s="4" t="s">
        <v>68</v>
      </c>
      <c r="K49" s="4">
        <v>2270012</v>
      </c>
      <c r="L49" s="17" t="s">
        <v>125</v>
      </c>
      <c r="M49" s="2" t="s">
        <v>31</v>
      </c>
      <c r="N49" s="2" t="s">
        <v>39</v>
      </c>
      <c r="O49" s="2" t="s">
        <v>40</v>
      </c>
      <c r="P49" s="2" t="s">
        <v>41</v>
      </c>
      <c r="Q49" s="3">
        <f>+VLOOKUP(K49,'[1]AG'!$D$2:$L$161,7,FALSE)</f>
        <v>11434</v>
      </c>
      <c r="R49" s="3"/>
      <c r="S49" s="3">
        <f t="shared" si="0"/>
        <v>11434</v>
      </c>
      <c r="T49" s="3">
        <v>0</v>
      </c>
      <c r="U49" s="29">
        <f t="shared" si="1"/>
        <v>11434</v>
      </c>
      <c r="V49" s="6">
        <f t="shared" si="2"/>
        <v>0</v>
      </c>
    </row>
    <row r="50" spans="1:22" ht="12" customHeight="1">
      <c r="A50" s="4">
        <v>2020</v>
      </c>
      <c r="B50" s="7">
        <v>5</v>
      </c>
      <c r="C50" s="2" t="s">
        <v>34</v>
      </c>
      <c r="D50" s="2" t="s">
        <v>17</v>
      </c>
      <c r="E50" s="2" t="s">
        <v>17</v>
      </c>
      <c r="F50" s="2" t="s">
        <v>18</v>
      </c>
      <c r="G50" s="2" t="s">
        <v>35</v>
      </c>
      <c r="H50" s="4" t="s">
        <v>47</v>
      </c>
      <c r="I50" s="4" t="s">
        <v>53</v>
      </c>
      <c r="J50" s="4" t="s">
        <v>68</v>
      </c>
      <c r="K50" s="4">
        <v>2270013</v>
      </c>
      <c r="L50" s="17" t="s">
        <v>69</v>
      </c>
      <c r="M50" s="2" t="s">
        <v>31</v>
      </c>
      <c r="N50" s="2" t="s">
        <v>39</v>
      </c>
      <c r="O50" s="2" t="s">
        <v>40</v>
      </c>
      <c r="P50" s="2" t="s">
        <v>41</v>
      </c>
      <c r="Q50" s="3">
        <f>+VLOOKUP(K50,'[1]AG'!$D$2:$L$161,7,FALSE)</f>
        <v>20000</v>
      </c>
      <c r="R50" s="3"/>
      <c r="S50" s="3">
        <f t="shared" si="0"/>
        <v>20000</v>
      </c>
      <c r="T50" s="3">
        <v>0</v>
      </c>
      <c r="U50" s="29">
        <f t="shared" si="1"/>
        <v>20000</v>
      </c>
      <c r="V50" s="6">
        <f t="shared" si="2"/>
        <v>0</v>
      </c>
    </row>
    <row r="51" spans="1:22" ht="12" customHeight="1">
      <c r="A51" s="4">
        <v>2020</v>
      </c>
      <c r="B51" s="7">
        <v>5</v>
      </c>
      <c r="C51" s="2" t="s">
        <v>34</v>
      </c>
      <c r="D51" s="2" t="s">
        <v>17</v>
      </c>
      <c r="E51" s="2" t="s">
        <v>17</v>
      </c>
      <c r="F51" s="2" t="s">
        <v>18</v>
      </c>
      <c r="G51" s="2" t="s">
        <v>35</v>
      </c>
      <c r="H51" s="4" t="s">
        <v>47</v>
      </c>
      <c r="I51" s="4" t="s">
        <v>53</v>
      </c>
      <c r="J51" s="4">
        <v>228</v>
      </c>
      <c r="K51" s="4">
        <v>2280002</v>
      </c>
      <c r="L51" s="17" t="s">
        <v>109</v>
      </c>
      <c r="M51" s="4" t="s">
        <v>31</v>
      </c>
      <c r="N51" s="4" t="s">
        <v>39</v>
      </c>
      <c r="O51" s="4" t="s">
        <v>40</v>
      </c>
      <c r="P51" s="2" t="s">
        <v>41</v>
      </c>
      <c r="Q51" s="3">
        <f>+VLOOKUP(K51,'[1]AG'!$D$2:$L$161,7,FALSE)</f>
        <v>273269.66000000003</v>
      </c>
      <c r="R51" s="3"/>
      <c r="S51" s="3">
        <f t="shared" si="0"/>
        <v>273269.66000000003</v>
      </c>
      <c r="T51" s="3">
        <v>39594.17</v>
      </c>
      <c r="U51" s="29">
        <f t="shared" si="1"/>
        <v>233675.49000000005</v>
      </c>
      <c r="V51" s="6">
        <f t="shared" si="2"/>
        <v>0.14489047192432558</v>
      </c>
    </row>
    <row r="52" spans="1:22" ht="12" customHeight="1">
      <c r="A52" s="4">
        <v>2020</v>
      </c>
      <c r="B52" s="7">
        <v>5</v>
      </c>
      <c r="C52" s="2" t="s">
        <v>34</v>
      </c>
      <c r="D52" s="2" t="s">
        <v>17</v>
      </c>
      <c r="E52" s="2" t="s">
        <v>17</v>
      </c>
      <c r="F52" s="2" t="s">
        <v>18</v>
      </c>
      <c r="G52" s="2" t="s">
        <v>35</v>
      </c>
      <c r="H52" s="4" t="s">
        <v>47</v>
      </c>
      <c r="I52" s="4" t="s">
        <v>53</v>
      </c>
      <c r="J52" s="4">
        <v>228</v>
      </c>
      <c r="K52" s="4">
        <v>2280003</v>
      </c>
      <c r="L52" s="17" t="s">
        <v>137</v>
      </c>
      <c r="M52" s="4"/>
      <c r="N52" s="4"/>
      <c r="O52" s="4"/>
      <c r="P52" s="2"/>
      <c r="Q52" s="3">
        <f>+VLOOKUP(K52,'[1]AG'!$D$2:$L$161,7,FALSE)</f>
        <v>49931.44</v>
      </c>
      <c r="R52" s="3"/>
      <c r="S52" s="3">
        <f t="shared" si="0"/>
        <v>49931.44</v>
      </c>
      <c r="T52" s="3">
        <v>17238.4</v>
      </c>
      <c r="U52" s="29">
        <f>+S52-T52</f>
        <v>32693.04</v>
      </c>
      <c r="V52" s="6">
        <f t="shared" si="2"/>
        <v>0.3452413950008251</v>
      </c>
    </row>
    <row r="53" spans="1:22" ht="12" customHeight="1">
      <c r="A53" s="4">
        <v>2020</v>
      </c>
      <c r="B53" s="7">
        <v>5</v>
      </c>
      <c r="C53" s="2" t="s">
        <v>34</v>
      </c>
      <c r="D53" s="2" t="s">
        <v>17</v>
      </c>
      <c r="E53" s="2" t="s">
        <v>17</v>
      </c>
      <c r="F53" s="2" t="s">
        <v>18</v>
      </c>
      <c r="G53" s="2" t="s">
        <v>35</v>
      </c>
      <c r="H53" s="4" t="s">
        <v>47</v>
      </c>
      <c r="I53" s="4">
        <v>23</v>
      </c>
      <c r="J53" s="4">
        <v>230</v>
      </c>
      <c r="K53" s="4">
        <v>2300001</v>
      </c>
      <c r="L53" s="17" t="s">
        <v>74</v>
      </c>
      <c r="M53" s="4">
        <v>4</v>
      </c>
      <c r="N53" s="4" t="s">
        <v>39</v>
      </c>
      <c r="O53" s="4" t="s">
        <v>40</v>
      </c>
      <c r="P53" s="2" t="s">
        <v>41</v>
      </c>
      <c r="Q53" s="3">
        <f>+VLOOKUP(K53,'[1]AG'!$D$2:$L$161,7,FALSE)</f>
        <v>50127.34</v>
      </c>
      <c r="R53" s="3"/>
      <c r="S53" s="3">
        <f t="shared" si="0"/>
        <v>50127.34</v>
      </c>
      <c r="T53" s="3">
        <v>4286.57</v>
      </c>
      <c r="U53" s="29">
        <f t="shared" si="1"/>
        <v>45840.77</v>
      </c>
      <c r="V53" s="6">
        <f t="shared" si="2"/>
        <v>0.08551361392804804</v>
      </c>
    </row>
    <row r="54" spans="1:22" ht="12" customHeight="1">
      <c r="A54" s="4">
        <v>2020</v>
      </c>
      <c r="B54" s="7">
        <v>5</v>
      </c>
      <c r="C54" s="2" t="s">
        <v>34</v>
      </c>
      <c r="D54" s="2" t="s">
        <v>17</v>
      </c>
      <c r="E54" s="2" t="s">
        <v>17</v>
      </c>
      <c r="F54" s="2" t="s">
        <v>18</v>
      </c>
      <c r="G54" s="2" t="s">
        <v>35</v>
      </c>
      <c r="H54" s="4" t="s">
        <v>47</v>
      </c>
      <c r="I54" s="4" t="s">
        <v>73</v>
      </c>
      <c r="J54" s="4">
        <v>231</v>
      </c>
      <c r="K54" s="4">
        <v>2310001</v>
      </c>
      <c r="L54" s="17" t="s">
        <v>110</v>
      </c>
      <c r="M54" s="4" t="s">
        <v>31</v>
      </c>
      <c r="N54" s="4" t="s">
        <v>39</v>
      </c>
      <c r="O54" s="4" t="s">
        <v>40</v>
      </c>
      <c r="P54" s="2" t="s">
        <v>41</v>
      </c>
      <c r="Q54" s="3">
        <f>+VLOOKUP(K54,'[1]AG'!$D$2:$L$161,7,FALSE)</f>
        <v>21000</v>
      </c>
      <c r="R54" s="3"/>
      <c r="S54" s="3">
        <f t="shared" si="0"/>
        <v>21000</v>
      </c>
      <c r="T54" s="3">
        <v>1997.9800000000002</v>
      </c>
      <c r="U54" s="29">
        <f t="shared" si="1"/>
        <v>19002.02</v>
      </c>
      <c r="V54" s="6">
        <f t="shared" si="2"/>
        <v>0.09514190476190477</v>
      </c>
    </row>
    <row r="55" spans="1:22" ht="12" customHeight="1">
      <c r="A55" s="4">
        <v>2020</v>
      </c>
      <c r="B55" s="7">
        <v>5</v>
      </c>
      <c r="C55" s="2" t="s">
        <v>34</v>
      </c>
      <c r="D55" s="2" t="s">
        <v>17</v>
      </c>
      <c r="E55" s="2" t="s">
        <v>17</v>
      </c>
      <c r="F55" s="2" t="s">
        <v>18</v>
      </c>
      <c r="G55" s="2" t="s">
        <v>35</v>
      </c>
      <c r="H55" s="4" t="s">
        <v>47</v>
      </c>
      <c r="I55" s="4">
        <v>24</v>
      </c>
      <c r="J55" s="4">
        <v>240</v>
      </c>
      <c r="K55" s="4">
        <v>2400001</v>
      </c>
      <c r="L55" s="17" t="s">
        <v>111</v>
      </c>
      <c r="M55" s="4" t="s">
        <v>31</v>
      </c>
      <c r="N55" s="4" t="s">
        <v>39</v>
      </c>
      <c r="O55" s="4" t="s">
        <v>40</v>
      </c>
      <c r="P55" s="2" t="s">
        <v>41</v>
      </c>
      <c r="Q55" s="3">
        <f>+VLOOKUP(K55,'[1]AG'!$D$2:$L$161,7,FALSE)</f>
        <v>70254.92</v>
      </c>
      <c r="R55" s="3"/>
      <c r="S55" s="3">
        <f t="shared" si="0"/>
        <v>70254.92</v>
      </c>
      <c r="T55" s="3">
        <v>0</v>
      </c>
      <c r="U55" s="29">
        <f t="shared" si="1"/>
        <v>70254.92</v>
      </c>
      <c r="V55" s="6">
        <f t="shared" si="2"/>
        <v>0</v>
      </c>
    </row>
    <row r="56" spans="1:22" ht="12" customHeight="1">
      <c r="A56" s="4">
        <v>2020</v>
      </c>
      <c r="B56" s="7">
        <v>5</v>
      </c>
      <c r="C56" s="2" t="s">
        <v>34</v>
      </c>
      <c r="D56" s="2" t="s">
        <v>17</v>
      </c>
      <c r="E56" s="2" t="s">
        <v>17</v>
      </c>
      <c r="F56" s="2" t="s">
        <v>18</v>
      </c>
      <c r="G56" s="2" t="s">
        <v>35</v>
      </c>
      <c r="H56" s="4">
        <v>4</v>
      </c>
      <c r="I56" s="4">
        <v>44</v>
      </c>
      <c r="J56" s="4">
        <v>448</v>
      </c>
      <c r="K56" s="4">
        <v>4480001</v>
      </c>
      <c r="L56" s="17" t="s">
        <v>132</v>
      </c>
      <c r="M56" s="4">
        <v>4</v>
      </c>
      <c r="N56" s="4">
        <v>44</v>
      </c>
      <c r="O56" s="4">
        <v>442</v>
      </c>
      <c r="P56" s="2" t="s">
        <v>41</v>
      </c>
      <c r="Q56" s="3">
        <f>+VLOOKUP(K56,'[1]AG'!$D$2:$L$161,7,FALSE)</f>
        <v>0</v>
      </c>
      <c r="R56" s="3"/>
      <c r="S56" s="3">
        <f t="shared" si="0"/>
        <v>0</v>
      </c>
      <c r="T56" s="3">
        <v>0</v>
      </c>
      <c r="U56" s="29">
        <f t="shared" si="1"/>
        <v>0</v>
      </c>
      <c r="V56" s="6">
        <v>0</v>
      </c>
    </row>
    <row r="57" spans="1:22" ht="12" customHeight="1">
      <c r="A57" s="4">
        <v>2020</v>
      </c>
      <c r="B57" s="7">
        <v>5</v>
      </c>
      <c r="C57" s="2" t="s">
        <v>34</v>
      </c>
      <c r="D57" s="2" t="s">
        <v>17</v>
      </c>
      <c r="E57" s="2" t="s">
        <v>17</v>
      </c>
      <c r="F57" s="2" t="s">
        <v>18</v>
      </c>
      <c r="G57" s="2" t="s">
        <v>35</v>
      </c>
      <c r="H57" s="4">
        <v>4</v>
      </c>
      <c r="I57" s="4">
        <v>44</v>
      </c>
      <c r="J57" s="4">
        <v>448</v>
      </c>
      <c r="K57" s="4">
        <v>4480020</v>
      </c>
      <c r="L57" s="17" t="s">
        <v>126</v>
      </c>
      <c r="M57" s="4" t="s">
        <v>31</v>
      </c>
      <c r="N57" s="4" t="s">
        <v>39</v>
      </c>
      <c r="O57" s="4" t="s">
        <v>40</v>
      </c>
      <c r="P57" s="2" t="s">
        <v>41</v>
      </c>
      <c r="Q57" s="3">
        <f>+VLOOKUP(K57,'[1]AG'!$D$2:$L$161,7,FALSE)</f>
        <v>0</v>
      </c>
      <c r="R57" s="3"/>
      <c r="S57" s="3">
        <f t="shared" si="0"/>
        <v>0</v>
      </c>
      <c r="T57" s="3">
        <v>0</v>
      </c>
      <c r="U57" s="29">
        <f t="shared" si="1"/>
        <v>0</v>
      </c>
      <c r="V57" s="6">
        <v>0</v>
      </c>
    </row>
    <row r="58" spans="1:22" ht="12" customHeight="1">
      <c r="A58" s="4">
        <v>2020</v>
      </c>
      <c r="B58" s="7">
        <v>5</v>
      </c>
      <c r="C58" s="2" t="s">
        <v>34</v>
      </c>
      <c r="D58" s="2" t="s">
        <v>17</v>
      </c>
      <c r="E58" s="2" t="s">
        <v>17</v>
      </c>
      <c r="F58" s="2" t="s">
        <v>18</v>
      </c>
      <c r="G58" s="2" t="s">
        <v>35</v>
      </c>
      <c r="H58" s="4">
        <v>4</v>
      </c>
      <c r="I58" s="4">
        <v>44</v>
      </c>
      <c r="J58" s="4">
        <v>448</v>
      </c>
      <c r="K58" s="4">
        <v>4480042</v>
      </c>
      <c r="L58" s="17" t="s">
        <v>138</v>
      </c>
      <c r="M58" s="4"/>
      <c r="N58" s="4"/>
      <c r="O58" s="4"/>
      <c r="P58" s="2"/>
      <c r="Q58" s="3">
        <f>+VLOOKUP(K58,'[1]AG'!$D$2:$L$161,7,FALSE)</f>
        <v>20050</v>
      </c>
      <c r="R58" s="3"/>
      <c r="S58" s="3">
        <f t="shared" si="0"/>
        <v>20050</v>
      </c>
      <c r="T58" s="3">
        <v>0</v>
      </c>
      <c r="U58" s="29">
        <f t="shared" si="1"/>
        <v>20050</v>
      </c>
      <c r="V58" s="6">
        <f t="shared" si="2"/>
        <v>0</v>
      </c>
    </row>
    <row r="59" spans="1:22" ht="12" customHeight="1">
      <c r="A59" s="4">
        <v>2020</v>
      </c>
      <c r="B59" s="7">
        <v>5</v>
      </c>
      <c r="C59" s="2" t="s">
        <v>34</v>
      </c>
      <c r="D59" s="2" t="s">
        <v>17</v>
      </c>
      <c r="E59" s="2" t="s">
        <v>17</v>
      </c>
      <c r="F59" s="2" t="s">
        <v>18</v>
      </c>
      <c r="G59" s="2" t="s">
        <v>35</v>
      </c>
      <c r="H59" s="4">
        <v>4</v>
      </c>
      <c r="I59" s="4">
        <v>44</v>
      </c>
      <c r="J59" s="4">
        <v>449</v>
      </c>
      <c r="K59" s="4">
        <v>4490006</v>
      </c>
      <c r="L59" s="17" t="s">
        <v>133</v>
      </c>
      <c r="M59" s="4" t="s">
        <v>31</v>
      </c>
      <c r="N59" s="4" t="s">
        <v>39</v>
      </c>
      <c r="O59" s="4" t="s">
        <v>40</v>
      </c>
      <c r="P59" s="2" t="s">
        <v>41</v>
      </c>
      <c r="Q59" s="3">
        <f>+VLOOKUP(K59,'[1]AG'!$D$2:$L$161,7,FALSE)</f>
        <v>0</v>
      </c>
      <c r="R59" s="3"/>
      <c r="S59" s="3">
        <f t="shared" si="0"/>
        <v>0</v>
      </c>
      <c r="T59" s="3">
        <v>0</v>
      </c>
      <c r="U59" s="29">
        <f t="shared" si="1"/>
        <v>0</v>
      </c>
      <c r="V59" s="6">
        <v>0</v>
      </c>
    </row>
    <row r="60" spans="1:22" ht="12" customHeight="1">
      <c r="A60" s="4">
        <v>2020</v>
      </c>
      <c r="B60" s="7">
        <v>5</v>
      </c>
      <c r="C60" s="2" t="s">
        <v>34</v>
      </c>
      <c r="D60" s="2" t="s">
        <v>17</v>
      </c>
      <c r="E60" s="2" t="s">
        <v>17</v>
      </c>
      <c r="F60" s="2" t="s">
        <v>18</v>
      </c>
      <c r="G60" s="2" t="s">
        <v>35</v>
      </c>
      <c r="H60" s="4">
        <v>4</v>
      </c>
      <c r="I60" s="4">
        <v>45</v>
      </c>
      <c r="J60" s="4">
        <v>459</v>
      </c>
      <c r="K60" s="4">
        <v>4590001</v>
      </c>
      <c r="L60" s="17" t="s">
        <v>134</v>
      </c>
      <c r="M60" s="4" t="s">
        <v>31</v>
      </c>
      <c r="N60" s="4" t="s">
        <v>39</v>
      </c>
      <c r="O60" s="4" t="s">
        <v>40</v>
      </c>
      <c r="P60" s="2" t="s">
        <v>41</v>
      </c>
      <c r="Q60" s="3">
        <f>+VLOOKUP(K60,'[1]AG'!$D$2:$L$161,7,FALSE)</f>
        <v>0</v>
      </c>
      <c r="R60" s="3">
        <v>120000</v>
      </c>
      <c r="S60" s="3">
        <f t="shared" si="0"/>
        <v>120000</v>
      </c>
      <c r="T60" s="3">
        <v>117991.85</v>
      </c>
      <c r="U60" s="29">
        <f t="shared" si="1"/>
        <v>2008.1499999999942</v>
      </c>
      <c r="V60" s="6">
        <f>+T60/S60</f>
        <v>0.9832654166666667</v>
      </c>
    </row>
    <row r="61" spans="1:22" ht="12" customHeight="1">
      <c r="A61" s="4">
        <v>2020</v>
      </c>
      <c r="B61" s="7">
        <v>5</v>
      </c>
      <c r="C61" s="2" t="s">
        <v>34</v>
      </c>
      <c r="D61" s="2" t="s">
        <v>17</v>
      </c>
      <c r="E61" s="2" t="s">
        <v>17</v>
      </c>
      <c r="F61" s="2" t="s">
        <v>18</v>
      </c>
      <c r="G61" s="2" t="s">
        <v>35</v>
      </c>
      <c r="H61" s="4" t="s">
        <v>31</v>
      </c>
      <c r="I61" s="4">
        <v>47</v>
      </c>
      <c r="J61" s="4">
        <v>470</v>
      </c>
      <c r="K61" s="4">
        <v>4700001</v>
      </c>
      <c r="L61" s="17" t="s">
        <v>75</v>
      </c>
      <c r="M61" s="4" t="s">
        <v>31</v>
      </c>
      <c r="N61" s="4" t="s">
        <v>39</v>
      </c>
      <c r="O61" s="4" t="s">
        <v>40</v>
      </c>
      <c r="P61" s="2" t="s">
        <v>41</v>
      </c>
      <c r="Q61" s="3">
        <f>+VLOOKUP(K61,'[1]AG'!$D$2:$L$161,7,FALSE)</f>
        <v>914455.55</v>
      </c>
      <c r="R61" s="3">
        <v>-120000</v>
      </c>
      <c r="S61" s="3">
        <f t="shared" si="0"/>
        <v>794455.55</v>
      </c>
      <c r="T61" s="3">
        <v>-3813.449999999968</v>
      </c>
      <c r="U61" s="29">
        <f t="shared" si="1"/>
        <v>798269</v>
      </c>
      <c r="V61" s="6">
        <f aca="true" t="shared" si="3" ref="V61:V71">+T61/S61</f>
        <v>-0.0048000797527312485</v>
      </c>
    </row>
    <row r="62" spans="1:22" ht="12" customHeight="1">
      <c r="A62" s="4">
        <v>2020</v>
      </c>
      <c r="B62" s="7">
        <v>5</v>
      </c>
      <c r="C62" s="2" t="s">
        <v>34</v>
      </c>
      <c r="D62" s="2" t="s">
        <v>17</v>
      </c>
      <c r="E62" s="2" t="s">
        <v>17</v>
      </c>
      <c r="F62" s="2" t="s">
        <v>18</v>
      </c>
      <c r="G62" s="2" t="s">
        <v>35</v>
      </c>
      <c r="H62" s="4" t="s">
        <v>31</v>
      </c>
      <c r="I62" s="4">
        <v>48</v>
      </c>
      <c r="J62" s="4">
        <v>481</v>
      </c>
      <c r="K62" s="4">
        <v>4810001</v>
      </c>
      <c r="L62" s="17" t="s">
        <v>76</v>
      </c>
      <c r="M62" s="4" t="s">
        <v>31</v>
      </c>
      <c r="N62" s="4" t="s">
        <v>39</v>
      </c>
      <c r="O62" s="4" t="s">
        <v>40</v>
      </c>
      <c r="P62" s="2" t="s">
        <v>41</v>
      </c>
      <c r="Q62" s="3">
        <f>+VLOOKUP(K62,'[1]AG'!$D$2:$L$161,7,FALSE)</f>
        <v>12606</v>
      </c>
      <c r="R62" s="3"/>
      <c r="S62" s="3">
        <f t="shared" si="0"/>
        <v>12606</v>
      </c>
      <c r="T62" s="3">
        <v>-243.95</v>
      </c>
      <c r="U62" s="29">
        <f t="shared" si="1"/>
        <v>12849.95</v>
      </c>
      <c r="V62" s="6">
        <f t="shared" si="3"/>
        <v>-0.01935189592257655</v>
      </c>
    </row>
    <row r="63" spans="1:22" ht="12" customHeight="1">
      <c r="A63" s="4">
        <v>2020</v>
      </c>
      <c r="B63" s="7">
        <v>5</v>
      </c>
      <c r="C63" s="2" t="s">
        <v>34</v>
      </c>
      <c r="D63" s="2" t="s">
        <v>17</v>
      </c>
      <c r="E63" s="2" t="s">
        <v>17</v>
      </c>
      <c r="F63" s="2" t="s">
        <v>18</v>
      </c>
      <c r="G63" s="2" t="s">
        <v>35</v>
      </c>
      <c r="H63" s="4">
        <v>4</v>
      </c>
      <c r="I63" s="4">
        <v>48</v>
      </c>
      <c r="J63" s="4">
        <v>482</v>
      </c>
      <c r="K63" s="4">
        <v>4820001</v>
      </c>
      <c r="L63" s="17" t="s">
        <v>127</v>
      </c>
      <c r="M63" s="4" t="s">
        <v>31</v>
      </c>
      <c r="N63" s="4" t="s">
        <v>39</v>
      </c>
      <c r="O63" s="4" t="s">
        <v>40</v>
      </c>
      <c r="P63" s="2" t="s">
        <v>41</v>
      </c>
      <c r="Q63" s="3">
        <f>+VLOOKUP(K63,'[1]AG'!$D$2:$L$161,7,FALSE)</f>
        <v>124857.79</v>
      </c>
      <c r="R63" s="3"/>
      <c r="S63" s="3">
        <f t="shared" si="0"/>
        <v>124857.79</v>
      </c>
      <c r="T63" s="3">
        <v>-8407.900000000001</v>
      </c>
      <c r="U63" s="29">
        <f t="shared" si="1"/>
        <v>133265.69</v>
      </c>
      <c r="V63" s="6">
        <f t="shared" si="3"/>
        <v>-0.06733981115635637</v>
      </c>
    </row>
    <row r="64" spans="1:22" ht="12" customHeight="1">
      <c r="A64" s="4">
        <v>2020</v>
      </c>
      <c r="B64" s="7">
        <v>5</v>
      </c>
      <c r="C64" s="2" t="s">
        <v>34</v>
      </c>
      <c r="D64" s="2" t="s">
        <v>17</v>
      </c>
      <c r="E64" s="2" t="s">
        <v>17</v>
      </c>
      <c r="F64" s="2" t="s">
        <v>18</v>
      </c>
      <c r="G64" s="2" t="s">
        <v>35</v>
      </c>
      <c r="H64" s="4">
        <v>4</v>
      </c>
      <c r="I64" s="4">
        <v>49</v>
      </c>
      <c r="J64" s="4">
        <v>490</v>
      </c>
      <c r="K64" s="4">
        <v>4900001</v>
      </c>
      <c r="L64" s="17" t="s">
        <v>77</v>
      </c>
      <c r="M64" s="4" t="s">
        <v>31</v>
      </c>
      <c r="N64" s="4" t="s">
        <v>39</v>
      </c>
      <c r="O64" s="4" t="s">
        <v>40</v>
      </c>
      <c r="P64" s="2" t="s">
        <v>41</v>
      </c>
      <c r="Q64" s="3">
        <f>+VLOOKUP(K64,'[1]AG'!$D$2:$L$161,7,FALSE)</f>
        <v>1924869.76</v>
      </c>
      <c r="R64" s="3"/>
      <c r="S64" s="3">
        <f t="shared" si="0"/>
        <v>1924869.76</v>
      </c>
      <c r="T64" s="3">
        <v>1190733.85</v>
      </c>
      <c r="U64" s="29">
        <f t="shared" si="1"/>
        <v>734135.9099999999</v>
      </c>
      <c r="V64" s="6">
        <f t="shared" si="3"/>
        <v>0.6186048920005892</v>
      </c>
    </row>
    <row r="65" spans="1:22" ht="12" customHeight="1">
      <c r="A65" s="4">
        <v>2020</v>
      </c>
      <c r="B65" s="7">
        <v>5</v>
      </c>
      <c r="C65" s="2" t="s">
        <v>34</v>
      </c>
      <c r="D65" s="2" t="s">
        <v>17</v>
      </c>
      <c r="E65" s="2" t="s">
        <v>17</v>
      </c>
      <c r="F65" s="2" t="s">
        <v>18</v>
      </c>
      <c r="G65" s="2" t="s">
        <v>35</v>
      </c>
      <c r="H65" s="4">
        <v>6</v>
      </c>
      <c r="I65" s="4">
        <v>61</v>
      </c>
      <c r="J65" s="4">
        <v>610</v>
      </c>
      <c r="K65" s="4">
        <v>6100001</v>
      </c>
      <c r="L65" s="17" t="s">
        <v>135</v>
      </c>
      <c r="M65" s="4" t="s">
        <v>31</v>
      </c>
      <c r="N65" s="4" t="s">
        <v>39</v>
      </c>
      <c r="O65" s="4" t="s">
        <v>40</v>
      </c>
      <c r="P65" s="2" t="s">
        <v>41</v>
      </c>
      <c r="Q65" s="3">
        <f>+VLOOKUP(K65,'[1]AG'!$D$2:$L$161,7,FALSE)</f>
        <v>0</v>
      </c>
      <c r="R65" s="3"/>
      <c r="S65" s="3">
        <f t="shared" si="0"/>
        <v>0</v>
      </c>
      <c r="T65" s="3">
        <v>0</v>
      </c>
      <c r="U65" s="29">
        <f t="shared" si="1"/>
        <v>0</v>
      </c>
      <c r="V65" s="6">
        <v>0</v>
      </c>
    </row>
    <row r="66" spans="1:22" ht="12" customHeight="1">
      <c r="A66" s="4">
        <v>2020</v>
      </c>
      <c r="B66" s="7">
        <v>5</v>
      </c>
      <c r="C66" s="2" t="s">
        <v>34</v>
      </c>
      <c r="D66" s="2" t="s">
        <v>17</v>
      </c>
      <c r="E66" s="2" t="s">
        <v>17</v>
      </c>
      <c r="F66" s="2" t="s">
        <v>18</v>
      </c>
      <c r="G66" s="2" t="s">
        <v>35</v>
      </c>
      <c r="H66" s="4" t="s">
        <v>78</v>
      </c>
      <c r="I66" s="4" t="s">
        <v>79</v>
      </c>
      <c r="J66" s="4" t="s">
        <v>80</v>
      </c>
      <c r="K66" s="4">
        <v>6400001</v>
      </c>
      <c r="L66" s="17" t="s">
        <v>122</v>
      </c>
      <c r="M66" s="4" t="s">
        <v>31</v>
      </c>
      <c r="N66" s="4" t="s">
        <v>39</v>
      </c>
      <c r="O66" s="4" t="s">
        <v>40</v>
      </c>
      <c r="P66" s="2" t="s">
        <v>41</v>
      </c>
      <c r="Q66" s="3">
        <f>+VLOOKUP(K66,'[1]AG'!$D$2:$L$161,7,FALSE)</f>
        <v>6150</v>
      </c>
      <c r="R66" s="3"/>
      <c r="S66" s="3">
        <f t="shared" si="0"/>
        <v>6150</v>
      </c>
      <c r="T66" s="3">
        <v>0</v>
      </c>
      <c r="U66" s="29">
        <f t="shared" si="1"/>
        <v>6150</v>
      </c>
      <c r="V66" s="6">
        <f t="shared" si="3"/>
        <v>0</v>
      </c>
    </row>
    <row r="67" spans="1:22" ht="12" customHeight="1">
      <c r="A67" s="4">
        <v>2020</v>
      </c>
      <c r="B67" s="7">
        <v>5</v>
      </c>
      <c r="C67" s="2" t="s">
        <v>34</v>
      </c>
      <c r="D67" s="2" t="s">
        <v>17</v>
      </c>
      <c r="E67" s="2" t="s">
        <v>17</v>
      </c>
      <c r="F67" s="2" t="s">
        <v>18</v>
      </c>
      <c r="G67" s="2" t="s">
        <v>35</v>
      </c>
      <c r="H67" s="4" t="s">
        <v>78</v>
      </c>
      <c r="I67" s="4" t="s">
        <v>81</v>
      </c>
      <c r="J67" s="4" t="s">
        <v>82</v>
      </c>
      <c r="K67" s="4">
        <v>6500001</v>
      </c>
      <c r="L67" s="17" t="s">
        <v>123</v>
      </c>
      <c r="M67" s="2" t="s">
        <v>31</v>
      </c>
      <c r="N67" s="2" t="s">
        <v>39</v>
      </c>
      <c r="O67" s="2" t="s">
        <v>40</v>
      </c>
      <c r="P67" s="2" t="s">
        <v>41</v>
      </c>
      <c r="Q67" s="3">
        <f>+VLOOKUP(K67,'[1]AG'!$D$2:$L$161,7,FALSE)</f>
        <v>16241.48</v>
      </c>
      <c r="R67" s="3"/>
      <c r="S67" s="3">
        <f t="shared" si="0"/>
        <v>16241.48</v>
      </c>
      <c r="T67" s="3">
        <v>0</v>
      </c>
      <c r="U67" s="29">
        <f t="shared" si="1"/>
        <v>16241.48</v>
      </c>
      <c r="V67" s="6">
        <f t="shared" si="3"/>
        <v>0</v>
      </c>
    </row>
    <row r="68" spans="1:22" ht="12" customHeight="1">
      <c r="A68" s="4">
        <v>2020</v>
      </c>
      <c r="B68" s="7">
        <v>5</v>
      </c>
      <c r="C68" s="2" t="s">
        <v>34</v>
      </c>
      <c r="D68" s="2" t="s">
        <v>17</v>
      </c>
      <c r="E68" s="2" t="s">
        <v>17</v>
      </c>
      <c r="F68" s="2" t="s">
        <v>18</v>
      </c>
      <c r="G68" s="2" t="s">
        <v>35</v>
      </c>
      <c r="H68" s="4" t="s">
        <v>78</v>
      </c>
      <c r="I68" s="4" t="s">
        <v>83</v>
      </c>
      <c r="J68" s="4" t="s">
        <v>84</v>
      </c>
      <c r="K68" s="4">
        <v>6700001</v>
      </c>
      <c r="L68" s="17" t="s">
        <v>85</v>
      </c>
      <c r="M68" s="2" t="s">
        <v>31</v>
      </c>
      <c r="N68" s="2" t="s">
        <v>39</v>
      </c>
      <c r="O68" s="2" t="s">
        <v>40</v>
      </c>
      <c r="P68" s="2" t="s">
        <v>41</v>
      </c>
      <c r="Q68" s="3">
        <f>+VLOOKUP(K68,'[1]AG'!$D$2:$L$161,7,FALSE)</f>
        <v>3469.61</v>
      </c>
      <c r="R68" s="3"/>
      <c r="S68" s="3">
        <f t="shared" si="0"/>
        <v>3469.61</v>
      </c>
      <c r="T68" s="3">
        <v>104.9</v>
      </c>
      <c r="U68" s="29">
        <f t="shared" si="1"/>
        <v>3364.71</v>
      </c>
      <c r="V68" s="6">
        <f t="shared" si="3"/>
        <v>0.030233945601955265</v>
      </c>
    </row>
    <row r="69" spans="1:22" ht="12" customHeight="1">
      <c r="A69" s="4">
        <v>2020</v>
      </c>
      <c r="B69" s="7">
        <v>5</v>
      </c>
      <c r="C69" s="2" t="s">
        <v>34</v>
      </c>
      <c r="D69" s="2" t="s">
        <v>17</v>
      </c>
      <c r="E69" s="2" t="s">
        <v>17</v>
      </c>
      <c r="F69" s="2" t="s">
        <v>18</v>
      </c>
      <c r="G69" s="2" t="s">
        <v>35</v>
      </c>
      <c r="H69" s="4" t="s">
        <v>78</v>
      </c>
      <c r="I69" s="4" t="s">
        <v>86</v>
      </c>
      <c r="J69" s="4" t="s">
        <v>87</v>
      </c>
      <c r="K69" s="4">
        <v>6800001</v>
      </c>
      <c r="L69" s="17" t="s">
        <v>88</v>
      </c>
      <c r="M69" s="2" t="s">
        <v>31</v>
      </c>
      <c r="N69" s="2" t="s">
        <v>39</v>
      </c>
      <c r="O69" s="2" t="s">
        <v>40</v>
      </c>
      <c r="P69" s="2" t="s">
        <v>41</v>
      </c>
      <c r="Q69" s="3">
        <f>+VLOOKUP(K69,'[1]AG'!$D$2:$L$161,7,FALSE)</f>
        <v>33650.03</v>
      </c>
      <c r="R69" s="3"/>
      <c r="S69" s="3">
        <f t="shared" si="0"/>
        <v>33650.03</v>
      </c>
      <c r="T69" s="3">
        <v>10344.07</v>
      </c>
      <c r="U69" s="29">
        <f t="shared" si="1"/>
        <v>23305.96</v>
      </c>
      <c r="V69" s="6">
        <f t="shared" si="3"/>
        <v>0.3074015090031123</v>
      </c>
    </row>
    <row r="70" spans="1:22" ht="12" customHeight="1">
      <c r="A70" s="4">
        <v>2020</v>
      </c>
      <c r="B70" s="7">
        <v>5</v>
      </c>
      <c r="C70" s="2" t="s">
        <v>34</v>
      </c>
      <c r="D70" s="2" t="s">
        <v>17</v>
      </c>
      <c r="E70" s="2" t="s">
        <v>17</v>
      </c>
      <c r="F70" s="2" t="s">
        <v>18</v>
      </c>
      <c r="G70" s="2" t="s">
        <v>35</v>
      </c>
      <c r="H70" s="4" t="s">
        <v>78</v>
      </c>
      <c r="I70" s="4" t="s">
        <v>86</v>
      </c>
      <c r="J70" s="4" t="s">
        <v>87</v>
      </c>
      <c r="K70" s="4">
        <v>6800002</v>
      </c>
      <c r="L70" s="17" t="s">
        <v>128</v>
      </c>
      <c r="M70" s="2" t="s">
        <v>31</v>
      </c>
      <c r="N70" s="2" t="s">
        <v>39</v>
      </c>
      <c r="O70" s="2" t="s">
        <v>40</v>
      </c>
      <c r="P70" s="2" t="s">
        <v>41</v>
      </c>
      <c r="Q70" s="3">
        <f>+VLOOKUP(K70,'[1]AG'!$D$2:$L$161,7,FALSE)</f>
        <v>74400</v>
      </c>
      <c r="R70" s="3"/>
      <c r="S70" s="3">
        <f t="shared" si="0"/>
        <v>74400</v>
      </c>
      <c r="T70" s="3">
        <v>0</v>
      </c>
      <c r="U70" s="29">
        <f t="shared" si="1"/>
        <v>74400</v>
      </c>
      <c r="V70" s="6">
        <f t="shared" si="3"/>
        <v>0</v>
      </c>
    </row>
    <row r="71" spans="1:22" ht="12" customHeight="1">
      <c r="A71" s="4">
        <v>2020</v>
      </c>
      <c r="B71" s="7">
        <v>5</v>
      </c>
      <c r="C71" s="2" t="s">
        <v>34</v>
      </c>
      <c r="D71" s="2" t="s">
        <v>17</v>
      </c>
      <c r="E71" s="2" t="s">
        <v>17</v>
      </c>
      <c r="F71" s="2" t="s">
        <v>18</v>
      </c>
      <c r="G71" s="2" t="s">
        <v>35</v>
      </c>
      <c r="H71" s="27">
        <v>7</v>
      </c>
      <c r="I71" s="27">
        <v>78</v>
      </c>
      <c r="J71" s="27">
        <v>781</v>
      </c>
      <c r="K71" s="4">
        <v>7810001</v>
      </c>
      <c r="L71" s="22" t="s">
        <v>129</v>
      </c>
      <c r="M71" s="21" t="s">
        <v>31</v>
      </c>
      <c r="N71" s="21" t="s">
        <v>39</v>
      </c>
      <c r="O71" s="21" t="s">
        <v>40</v>
      </c>
      <c r="P71" s="21" t="s">
        <v>41</v>
      </c>
      <c r="Q71" s="3">
        <f>+VLOOKUP(K71,'[1]AG'!$D$2:$L$161,7,FALSE)</f>
        <v>0</v>
      </c>
      <c r="R71" s="28"/>
      <c r="S71" s="28">
        <f>+Q71+R71</f>
        <v>0</v>
      </c>
      <c r="T71" s="3">
        <v>0</v>
      </c>
      <c r="U71" s="29">
        <f>+S71-T71</f>
        <v>0</v>
      </c>
      <c r="V71" s="6">
        <v>0</v>
      </c>
    </row>
    <row r="72" ht="12.75">
      <c r="K72" s="2"/>
    </row>
    <row r="73" spans="1:2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2" t="s">
        <v>112</v>
      </c>
      <c r="M73" s="12"/>
      <c r="N73" s="12"/>
      <c r="O73" s="12"/>
      <c r="P73" s="12"/>
      <c r="Q73" s="13">
        <f>SUM(Q4:Q16)</f>
        <v>10121533.479999999</v>
      </c>
      <c r="R73" s="13">
        <f>SUM(R4:R16)</f>
        <v>0</v>
      </c>
      <c r="S73" s="13">
        <f>SUM(S4:S16)</f>
        <v>10121533.479999999</v>
      </c>
      <c r="T73" s="13">
        <f>SUM(T4:T16)</f>
        <v>3376525.04</v>
      </c>
      <c r="U73" s="13">
        <f>SUM(U4:U16)</f>
        <v>6745008.4399999995</v>
      </c>
      <c r="V73" s="15">
        <f>+T73/S73</f>
        <v>0.3335981693556578</v>
      </c>
      <c r="W73" s="25"/>
    </row>
    <row r="74" spans="1:2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12" t="s">
        <v>113</v>
      </c>
      <c r="M74" s="12"/>
      <c r="N74" s="12"/>
      <c r="O74" s="12"/>
      <c r="P74" s="12"/>
      <c r="Q74" s="13">
        <f>SUM(Q17:Q71)</f>
        <v>10121533.479999999</v>
      </c>
      <c r="R74" s="13">
        <f>SUM(R17:R71)</f>
        <v>0</v>
      </c>
      <c r="S74" s="13">
        <f>SUM(S17:S71)</f>
        <v>10121533.479999999</v>
      </c>
      <c r="T74" s="13">
        <f>SUM(T17:T71)</f>
        <v>2861115.8600000003</v>
      </c>
      <c r="U74" s="13">
        <f>SUM(U17:U71)</f>
        <v>7260417.62</v>
      </c>
      <c r="V74" s="15">
        <f>+T74/S74</f>
        <v>0.2826761246854069</v>
      </c>
      <c r="W74" s="25"/>
    </row>
    <row r="75" spans="1:2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12" t="s">
        <v>114</v>
      </c>
      <c r="M75" s="12"/>
      <c r="N75" s="12"/>
      <c r="O75" s="12"/>
      <c r="P75" s="12"/>
      <c r="Q75" s="13"/>
      <c r="R75" s="13"/>
      <c r="S75" s="13"/>
      <c r="T75" s="13">
        <f>+T73-T74</f>
        <v>515409.1799999997</v>
      </c>
      <c r="U75" s="14"/>
      <c r="V75" s="15"/>
    </row>
    <row r="76" spans="17:18" ht="12.75">
      <c r="Q76" s="25"/>
      <c r="R76" s="25"/>
    </row>
    <row r="77" spans="18:21" ht="12.75">
      <c r="R77" s="25"/>
      <c r="T77" s="25"/>
      <c r="U77" s="25"/>
    </row>
    <row r="78" ht="12.75">
      <c r="T78" s="25"/>
    </row>
    <row r="79" spans="18:20" ht="12.75">
      <c r="R79" s="25"/>
      <c r="T79" s="2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4:J44 C44:E45 C43:I43 L69 C51:I51 H37:J42 H34:I36 H45:I45 H53 H54:I54 C50 X50:IV51 H17:J18 C20:E25 C53:E54 C55:J55 F14 C27:E42 C61:C62 L55 C66:C69 C17:E18 C12:C14 H8 C4:E8 H4:J7 X46:IV48 C46:J48 C64 D9:E14 D16:E16 D19:E19 D26:E26 H20:J33 D49:J50 D59:J71 M16:P51 M59:P71 D52:I52 M1:P14 M53:P57 D56:J57 D15:E15 D58:E58" numberStoredAsText="1"/>
    <ignoredError sqref="R73:R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Maite Martín</cp:lastModifiedBy>
  <dcterms:created xsi:type="dcterms:W3CDTF">2015-07-20T11:11:23Z</dcterms:created>
  <dcterms:modified xsi:type="dcterms:W3CDTF">2020-06-10T09:19:15Z</dcterms:modified>
  <cp:category/>
  <cp:version/>
  <cp:contentType/>
  <cp:contentStatus/>
</cp:coreProperties>
</file>